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marti\Downloads\"/>
    </mc:Choice>
  </mc:AlternateContent>
  <xr:revisionPtr revIDLastSave="0" documentId="8_{AB9BCD47-BEBB-4BCB-9A49-D95B668D2E16}" xr6:coauthVersionLast="47" xr6:coauthVersionMax="47" xr10:uidLastSave="{00000000-0000-0000-0000-000000000000}"/>
  <bookViews>
    <workbookView xWindow="345" yWindow="345" windowWidth="31890" windowHeight="15435" tabRatio="692" xr2:uid="{00000000-000D-0000-FFFF-FFFF00000000}"/>
  </bookViews>
  <sheets>
    <sheet name="alphagamma- isothermal" sheetId="4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6" i="40" l="1"/>
  <c r="D37" i="40" s="1"/>
  <c r="D38" i="40" s="1"/>
  <c r="D39" i="40" s="1"/>
  <c r="D40" i="40" s="1"/>
  <c r="D41" i="40" s="1"/>
  <c r="D42" i="40" s="1"/>
  <c r="D43" i="40" s="1"/>
  <c r="D44" i="40" s="1"/>
  <c r="D45" i="40" s="1"/>
  <c r="D46" i="40" s="1"/>
  <c r="D47" i="40" s="1"/>
  <c r="D48" i="40" s="1"/>
  <c r="D49" i="40" s="1"/>
  <c r="D50" i="40" s="1"/>
  <c r="D51" i="40" s="1"/>
  <c r="D52" i="40" s="1"/>
  <c r="D53" i="40" s="1"/>
  <c r="D54" i="40" s="1"/>
  <c r="D55" i="40" s="1"/>
  <c r="D56" i="40" s="1"/>
  <c r="D57" i="40" s="1"/>
  <c r="D58" i="40" s="1"/>
  <c r="D59" i="40" s="1"/>
  <c r="D60" i="40" s="1"/>
  <c r="D61" i="40" s="1"/>
  <c r="D62" i="40" s="1"/>
  <c r="D63" i="40" s="1"/>
  <c r="D64" i="40" s="1"/>
  <c r="D65" i="40" s="1"/>
  <c r="D66" i="40" s="1"/>
  <c r="D67" i="40" s="1"/>
  <c r="D68" i="40" s="1"/>
  <c r="D69" i="40" s="1"/>
  <c r="D70" i="40" s="1"/>
  <c r="D71" i="40" s="1"/>
  <c r="D72" i="40" s="1"/>
  <c r="D73" i="40" s="1"/>
  <c r="D74" i="40" s="1"/>
  <c r="D75" i="40" s="1"/>
  <c r="D76" i="40" s="1"/>
  <c r="D77" i="40" s="1"/>
  <c r="D78" i="40" s="1"/>
  <c r="D79" i="40" s="1"/>
  <c r="D80" i="40" s="1"/>
  <c r="D81" i="40" s="1"/>
  <c r="D82" i="40" s="1"/>
  <c r="D83" i="40" s="1"/>
  <c r="D84" i="40" s="1"/>
  <c r="D85" i="40" s="1"/>
  <c r="D86" i="40" s="1"/>
  <c r="D87" i="40" s="1"/>
  <c r="D88" i="40" s="1"/>
  <c r="D89" i="40" s="1"/>
  <c r="D90" i="40" s="1"/>
  <c r="D91" i="40" s="1"/>
  <c r="D92" i="40" s="1"/>
  <c r="D93" i="40" s="1"/>
  <c r="D94" i="40" s="1"/>
  <c r="D95" i="40" s="1"/>
  <c r="D96" i="40" s="1"/>
  <c r="D97" i="40" s="1"/>
  <c r="D98" i="40" s="1"/>
  <c r="D99" i="40" s="1"/>
  <c r="D100" i="40" s="1"/>
  <c r="D101" i="40" s="1"/>
  <c r="D102" i="40" s="1"/>
  <c r="D103" i="40" s="1"/>
  <c r="D104" i="40" s="1"/>
  <c r="D105" i="40" s="1"/>
  <c r="D106" i="40" s="1"/>
  <c r="D107" i="40" s="1"/>
  <c r="D108" i="40" s="1"/>
  <c r="D109"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D134" i="40" s="1"/>
  <c r="D135" i="40" s="1"/>
  <c r="D136" i="40" s="1"/>
  <c r="C136" i="40"/>
  <c r="C137" i="40" s="1"/>
  <c r="C138" i="40" s="1"/>
  <c r="C139" i="40" s="1"/>
  <c r="C140" i="40" s="1"/>
  <c r="C141" i="40" s="1"/>
  <c r="C142" i="40" s="1"/>
  <c r="C143" i="40" s="1"/>
  <c r="C144" i="40" s="1"/>
  <c r="C145" i="40" s="1"/>
  <c r="C146" i="40" s="1"/>
  <c r="C147" i="40" s="1"/>
  <c r="C148" i="40" s="1"/>
  <c r="C149" i="40" s="1"/>
  <c r="C150" i="40" s="1"/>
  <c r="C151" i="40" s="1"/>
  <c r="C152" i="40" s="1"/>
  <c r="C153" i="40" s="1"/>
  <c r="C154" i="40" s="1"/>
  <c r="C155" i="40" s="1"/>
  <c r="C156" i="40" s="1"/>
  <c r="C157" i="40" s="1"/>
  <c r="C158" i="40" s="1"/>
  <c r="C159" i="40" s="1"/>
  <c r="C160" i="40" s="1"/>
  <c r="C161" i="40" s="1"/>
  <c r="C162" i="40" s="1"/>
  <c r="C163" i="40" s="1"/>
  <c r="C164" i="40" s="1"/>
  <c r="C165" i="40" s="1"/>
  <c r="C166" i="40" s="1"/>
  <c r="C167" i="40" s="1"/>
  <c r="C168" i="40" s="1"/>
  <c r="C169" i="40" s="1"/>
  <c r="C170" i="40" s="1"/>
  <c r="C171" i="40" s="1"/>
  <c r="C172" i="40" s="1"/>
  <c r="C173" i="40" s="1"/>
  <c r="C174" i="40" s="1"/>
  <c r="C175" i="40" s="1"/>
  <c r="C176" i="40" s="1"/>
  <c r="C177" i="40" s="1"/>
  <c r="C178" i="40" s="1"/>
  <c r="C179" i="40" s="1"/>
  <c r="C180" i="40" s="1"/>
  <c r="C181" i="40" s="1"/>
  <c r="C182" i="40" s="1"/>
  <c r="C183" i="40" s="1"/>
  <c r="C184" i="40" s="1"/>
  <c r="C185" i="40" s="1"/>
  <c r="C186" i="40" s="1"/>
  <c r="C187" i="40" s="1"/>
  <c r="C188" i="40" s="1"/>
  <c r="C189" i="40" s="1"/>
  <c r="C190" i="40" s="1"/>
  <c r="C191" i="40" s="1"/>
  <c r="C192" i="40" s="1"/>
  <c r="C193" i="40" s="1"/>
  <c r="C194" i="40" s="1"/>
  <c r="C195" i="40" s="1"/>
  <c r="C196" i="40" s="1"/>
  <c r="C197" i="40" s="1"/>
  <c r="C198" i="40" s="1"/>
  <c r="C199" i="40" s="1"/>
  <c r="C200" i="40" s="1"/>
  <c r="C201" i="40" s="1"/>
  <c r="C202" i="40" s="1"/>
  <c r="C203" i="40" s="1"/>
  <c r="C204" i="40" s="1"/>
  <c r="C205" i="40" s="1"/>
  <c r="C206" i="40" s="1"/>
  <c r="C207" i="40" s="1"/>
  <c r="C208" i="40" s="1"/>
  <c r="C209" i="40" s="1"/>
  <c r="C210" i="40" s="1"/>
  <c r="C211" i="40" s="1"/>
  <c r="C212" i="40" s="1"/>
  <c r="C213" i="40" s="1"/>
  <c r="C214" i="40" s="1"/>
  <c r="C215" i="40" s="1"/>
  <c r="C216" i="40" s="1"/>
  <c r="C217" i="40" s="1"/>
  <c r="C218" i="40" s="1"/>
  <c r="C219" i="40" s="1"/>
  <c r="C220" i="40" s="1"/>
  <c r="C221" i="40" s="1"/>
  <c r="C222" i="40" s="1"/>
  <c r="C223" i="40" s="1"/>
  <c r="C224" i="40" s="1"/>
  <c r="C225" i="40" s="1"/>
  <c r="C226" i="40" s="1"/>
  <c r="C227" i="40" s="1"/>
  <c r="C228" i="40" s="1"/>
  <c r="C229" i="40" s="1"/>
  <c r="C230" i="40" s="1"/>
  <c r="C231" i="40" s="1"/>
  <c r="C232" i="40" s="1"/>
  <c r="C233" i="40" s="1"/>
  <c r="C234" i="40" s="1"/>
  <c r="C235" i="40" s="1"/>
  <c r="C236" i="40" s="1"/>
  <c r="C46" i="40"/>
  <c r="C47" i="40"/>
  <c r="C48" i="40"/>
  <c r="C49" i="40"/>
  <c r="C50" i="40"/>
  <c r="C51" i="40"/>
  <c r="C52" i="40"/>
  <c r="C53" i="40"/>
  <c r="C54" i="40"/>
  <c r="C55" i="40"/>
  <c r="C56" i="40"/>
  <c r="C57" i="40"/>
  <c r="C58" i="40"/>
  <c r="C59" i="40"/>
  <c r="C60" i="40"/>
  <c r="C61" i="40"/>
  <c r="C62" i="40"/>
  <c r="C63" i="40"/>
  <c r="C64" i="40"/>
  <c r="C65" i="40"/>
  <c r="C66" i="40"/>
  <c r="C67" i="40"/>
  <c r="C68" i="40"/>
  <c r="C69" i="40"/>
  <c r="C70" i="40"/>
  <c r="C71" i="40"/>
  <c r="C72" i="40"/>
  <c r="C73" i="40"/>
  <c r="C74" i="40"/>
  <c r="C75" i="40"/>
  <c r="C76" i="40"/>
  <c r="C77" i="40"/>
  <c r="C78" i="40"/>
  <c r="C79" i="40"/>
  <c r="C80" i="40"/>
  <c r="C81" i="40"/>
  <c r="C82" i="40"/>
  <c r="C83" i="40"/>
  <c r="C84" i="40"/>
  <c r="C85" i="40"/>
  <c r="C86" i="40"/>
  <c r="C87" i="40"/>
  <c r="C88" i="40"/>
  <c r="C89" i="40"/>
  <c r="C90" i="40"/>
  <c r="C91" i="40"/>
  <c r="C92" i="40"/>
  <c r="C93" i="40"/>
  <c r="C94" i="40"/>
  <c r="C95" i="40"/>
  <c r="C96" i="40"/>
  <c r="C97" i="40"/>
  <c r="C98" i="40"/>
  <c r="C99" i="40"/>
  <c r="C100" i="40"/>
  <c r="C101" i="40"/>
  <c r="C102" i="40"/>
  <c r="C103" i="40"/>
  <c r="C104" i="40"/>
  <c r="C105" i="40"/>
  <c r="C106" i="40"/>
  <c r="C107" i="40"/>
  <c r="C108" i="40"/>
  <c r="C109" i="40"/>
  <c r="C110" i="40"/>
  <c r="C111" i="40"/>
  <c r="C112" i="40"/>
  <c r="C113" i="40"/>
  <c r="C114" i="40"/>
  <c r="C115" i="40"/>
  <c r="C116" i="40"/>
  <c r="C117" i="40"/>
  <c r="C118" i="40"/>
  <c r="C119" i="40"/>
  <c r="C120" i="40"/>
  <c r="C121" i="40"/>
  <c r="C122" i="40"/>
  <c r="C123" i="40"/>
  <c r="C124" i="40"/>
  <c r="C125" i="40"/>
  <c r="C126" i="40"/>
  <c r="C127" i="40"/>
  <c r="C128" i="40"/>
  <c r="C129" i="40"/>
  <c r="C130" i="40"/>
  <c r="C131" i="40"/>
  <c r="C132" i="40"/>
  <c r="C133" i="40"/>
  <c r="C134" i="40"/>
  <c r="C135" i="40"/>
  <c r="C45" i="40"/>
  <c r="D140" i="40" l="1"/>
  <c r="D141" i="40"/>
  <c r="D143" i="40"/>
  <c r="D145" i="40"/>
  <c r="D151" i="40"/>
  <c r="D157" i="40"/>
  <c r="D163" i="40"/>
  <c r="D169" i="40"/>
  <c r="D175" i="40"/>
  <c r="D181" i="40"/>
  <c r="D187" i="40"/>
  <c r="D193" i="40"/>
  <c r="D199" i="40"/>
  <c r="D205" i="40"/>
  <c r="D211" i="40"/>
  <c r="D217" i="40"/>
  <c r="D223" i="40"/>
  <c r="D229" i="40"/>
  <c r="D235" i="40"/>
  <c r="D138" i="40"/>
  <c r="D147" i="40"/>
  <c r="D153" i="40"/>
  <c r="D159" i="40"/>
  <c r="D165" i="40"/>
  <c r="D171" i="40"/>
  <c r="D177" i="40"/>
  <c r="D183" i="40"/>
  <c r="D189" i="40"/>
  <c r="D195" i="40"/>
  <c r="D201" i="40"/>
  <c r="D207" i="40"/>
  <c r="D213" i="40"/>
  <c r="D219" i="40"/>
  <c r="D225" i="40"/>
  <c r="D231" i="40"/>
  <c r="D137" i="40"/>
  <c r="D139" i="40"/>
  <c r="D148" i="40"/>
  <c r="D154" i="40"/>
  <c r="D160" i="40"/>
  <c r="D166" i="40"/>
  <c r="D172" i="40"/>
  <c r="D178" i="40"/>
  <c r="D184" i="40"/>
  <c r="D190" i="40"/>
  <c r="D196" i="40"/>
  <c r="D202" i="40"/>
  <c r="D208" i="40"/>
  <c r="D214" i="40"/>
  <c r="D220" i="40"/>
  <c r="D226" i="40"/>
  <c r="D232" i="40"/>
  <c r="D149" i="40"/>
  <c r="D161" i="40"/>
  <c r="D173" i="40"/>
  <c r="D185" i="40"/>
  <c r="D197" i="40"/>
  <c r="D209" i="40"/>
  <c r="D221" i="40"/>
  <c r="D233" i="40"/>
  <c r="D144" i="40"/>
  <c r="D168" i="40"/>
  <c r="D150" i="40"/>
  <c r="D162" i="40"/>
  <c r="D174" i="40"/>
  <c r="D186" i="40"/>
  <c r="D198" i="40"/>
  <c r="D210" i="40"/>
  <c r="D222" i="40"/>
  <c r="D234" i="40"/>
  <c r="D152" i="40"/>
  <c r="D164" i="40"/>
  <c r="D176" i="40"/>
  <c r="D188" i="40"/>
  <c r="D200" i="40"/>
  <c r="D212" i="40"/>
  <c r="D224" i="40"/>
  <c r="D236" i="40"/>
  <c r="D237" i="40" s="1"/>
  <c r="D238" i="40" s="1"/>
  <c r="D239" i="40" s="1"/>
  <c r="D240" i="40" s="1"/>
  <c r="D241" i="40" s="1"/>
  <c r="D242" i="40" s="1"/>
  <c r="D243" i="40" s="1"/>
  <c r="D244" i="40" s="1"/>
  <c r="D245" i="40" s="1"/>
  <c r="D246" i="40" s="1"/>
  <c r="D247" i="40" s="1"/>
  <c r="D248" i="40" s="1"/>
  <c r="D249" i="40" s="1"/>
  <c r="D250" i="40" s="1"/>
  <c r="D251" i="40" s="1"/>
  <c r="D252" i="40" s="1"/>
  <c r="D253" i="40" s="1"/>
  <c r="D254" i="40" s="1"/>
  <c r="D255" i="40" s="1"/>
  <c r="D256" i="40" s="1"/>
  <c r="D257" i="40" s="1"/>
  <c r="D258" i="40" s="1"/>
  <c r="D259" i="40" s="1"/>
  <c r="D260" i="40" s="1"/>
  <c r="D261" i="40" s="1"/>
  <c r="D262" i="40" s="1"/>
  <c r="D263" i="40" s="1"/>
  <c r="D264" i="40" s="1"/>
  <c r="D265" i="40" s="1"/>
  <c r="D266" i="40" s="1"/>
  <c r="D267" i="40" s="1"/>
  <c r="D268" i="40" s="1"/>
  <c r="D269" i="40" s="1"/>
  <c r="D270" i="40" s="1"/>
  <c r="D271" i="40" s="1"/>
  <c r="D272" i="40" s="1"/>
  <c r="D273" i="40" s="1"/>
  <c r="D274" i="40" s="1"/>
  <c r="D275" i="40" s="1"/>
  <c r="D276" i="40" s="1"/>
  <c r="D277" i="40" s="1"/>
  <c r="D278" i="40" s="1"/>
  <c r="D279" i="40" s="1"/>
  <c r="D280" i="40" s="1"/>
  <c r="D281" i="40" s="1"/>
  <c r="D282" i="40" s="1"/>
  <c r="D283" i="40" s="1"/>
  <c r="D284" i="40" s="1"/>
  <c r="D285" i="40" s="1"/>
  <c r="D286" i="40" s="1"/>
  <c r="D287" i="40" s="1"/>
  <c r="D288" i="40" s="1"/>
  <c r="D289" i="40" s="1"/>
  <c r="D290" i="40" s="1"/>
  <c r="D291" i="40" s="1"/>
  <c r="D292" i="40" s="1"/>
  <c r="D293" i="40" s="1"/>
  <c r="D294" i="40" s="1"/>
  <c r="D295" i="40" s="1"/>
  <c r="D296" i="40" s="1"/>
  <c r="D297" i="40" s="1"/>
  <c r="D298" i="40" s="1"/>
  <c r="D299" i="40" s="1"/>
  <c r="D300" i="40" s="1"/>
  <c r="D301" i="40" s="1"/>
  <c r="D302" i="40" s="1"/>
  <c r="D303" i="40" s="1"/>
  <c r="D304" i="40" s="1"/>
  <c r="D305" i="40" s="1"/>
  <c r="D306" i="40" s="1"/>
  <c r="D307" i="40" s="1"/>
  <c r="D308" i="40" s="1"/>
  <c r="D309" i="40" s="1"/>
  <c r="D310" i="40" s="1"/>
  <c r="D311" i="40" s="1"/>
  <c r="D312" i="40" s="1"/>
  <c r="D313" i="40" s="1"/>
  <c r="D314" i="40" s="1"/>
  <c r="D315" i="40" s="1"/>
  <c r="D316" i="40" s="1"/>
  <c r="D317" i="40" s="1"/>
  <c r="D318" i="40" s="1"/>
  <c r="D319" i="40" s="1"/>
  <c r="D320" i="40" s="1"/>
  <c r="D321" i="40" s="1"/>
  <c r="D322" i="40" s="1"/>
  <c r="D323" i="40" s="1"/>
  <c r="D324" i="40" s="1"/>
  <c r="D325" i="40" s="1"/>
  <c r="D326" i="40" s="1"/>
  <c r="D327" i="40" s="1"/>
  <c r="D328" i="40" s="1"/>
  <c r="D329" i="40" s="1"/>
  <c r="D330" i="40" s="1"/>
  <c r="D331" i="40" s="1"/>
  <c r="D332" i="40" s="1"/>
  <c r="D333" i="40" s="1"/>
  <c r="D334" i="40" s="1"/>
  <c r="D335" i="40" s="1"/>
  <c r="D336" i="40" s="1"/>
  <c r="D142" i="40"/>
  <c r="D155" i="40"/>
  <c r="D167" i="40"/>
  <c r="D179" i="40"/>
  <c r="D191" i="40"/>
  <c r="D203" i="40"/>
  <c r="D215" i="40"/>
  <c r="D227" i="40"/>
  <c r="D156" i="40"/>
  <c r="D192" i="40"/>
  <c r="D228" i="40"/>
  <c r="D194" i="40"/>
  <c r="D158" i="40"/>
  <c r="D204" i="40"/>
  <c r="D170" i="40"/>
  <c r="D206" i="40"/>
  <c r="D146" i="40"/>
  <c r="D230" i="40"/>
  <c r="D180" i="40"/>
  <c r="D216" i="40"/>
  <c r="D182" i="40"/>
  <c r="D218" i="40"/>
  <c r="C243" i="40"/>
  <c r="C249" i="40"/>
  <c r="C255" i="40"/>
  <c r="C261" i="40"/>
  <c r="C267" i="40"/>
  <c r="C273" i="40"/>
  <c r="C279" i="40"/>
  <c r="C285" i="40"/>
  <c r="C291" i="40"/>
  <c r="C297" i="40"/>
  <c r="C303" i="40"/>
  <c r="C309" i="40"/>
  <c r="C315" i="40"/>
  <c r="C321" i="40"/>
  <c r="C327" i="40"/>
  <c r="C333" i="40"/>
  <c r="C239" i="40"/>
  <c r="C245" i="40"/>
  <c r="C251" i="40"/>
  <c r="C257" i="40"/>
  <c r="C263" i="40"/>
  <c r="C269" i="40"/>
  <c r="C275" i="40"/>
  <c r="C281" i="40"/>
  <c r="C287" i="40"/>
  <c r="C293" i="40"/>
  <c r="C299" i="40"/>
  <c r="C305" i="40"/>
  <c r="C311" i="40"/>
  <c r="C317" i="40"/>
  <c r="C323" i="40"/>
  <c r="C329" i="40"/>
  <c r="C335" i="40"/>
  <c r="C240" i="40"/>
  <c r="C246" i="40"/>
  <c r="C252" i="40"/>
  <c r="C258" i="40"/>
  <c r="C264" i="40"/>
  <c r="C270" i="40"/>
  <c r="C276" i="40"/>
  <c r="C282" i="40"/>
  <c r="C288" i="40"/>
  <c r="C294" i="40"/>
  <c r="C300" i="40"/>
  <c r="C306" i="40"/>
  <c r="C312" i="40"/>
  <c r="C318" i="40"/>
  <c r="C324" i="40"/>
  <c r="C330" i="40"/>
  <c r="C336" i="40"/>
  <c r="C337" i="40" s="1"/>
  <c r="C338" i="40" s="1"/>
  <c r="C339" i="40" s="1"/>
  <c r="C340" i="40" s="1"/>
  <c r="C341" i="40" s="1"/>
  <c r="C342" i="40" s="1"/>
  <c r="C343" i="40" s="1"/>
  <c r="C344" i="40" s="1"/>
  <c r="C345" i="40" s="1"/>
  <c r="C346" i="40" s="1"/>
  <c r="C347" i="40" s="1"/>
  <c r="C348" i="40" s="1"/>
  <c r="C349" i="40" s="1"/>
  <c r="C350" i="40" s="1"/>
  <c r="C351" i="40" s="1"/>
  <c r="C352" i="40" s="1"/>
  <c r="C353" i="40" s="1"/>
  <c r="C354" i="40" s="1"/>
  <c r="C355" i="40" s="1"/>
  <c r="C356" i="40" s="1"/>
  <c r="C357" i="40" s="1"/>
  <c r="C358" i="40" s="1"/>
  <c r="C359" i="40" s="1"/>
  <c r="C360" i="40" s="1"/>
  <c r="C361" i="40" s="1"/>
  <c r="C362" i="40" s="1"/>
  <c r="C363" i="40" s="1"/>
  <c r="C364" i="40" s="1"/>
  <c r="C365" i="40" s="1"/>
  <c r="C366" i="40" s="1"/>
  <c r="C367" i="40" s="1"/>
  <c r="C368" i="40" s="1"/>
  <c r="C369" i="40" s="1"/>
  <c r="C370" i="40" s="1"/>
  <c r="C371" i="40" s="1"/>
  <c r="C372" i="40" s="1"/>
  <c r="C373" i="40" s="1"/>
  <c r="C374" i="40" s="1"/>
  <c r="C375" i="40" s="1"/>
  <c r="C376" i="40" s="1"/>
  <c r="C377" i="40" s="1"/>
  <c r="C378" i="40" s="1"/>
  <c r="C379" i="40" s="1"/>
  <c r="C380" i="40" s="1"/>
  <c r="C381" i="40" s="1"/>
  <c r="C382" i="40" s="1"/>
  <c r="C383" i="40" s="1"/>
  <c r="C384" i="40" s="1"/>
  <c r="C385" i="40" s="1"/>
  <c r="C386" i="40" s="1"/>
  <c r="C387" i="40" s="1"/>
  <c r="C388" i="40" s="1"/>
  <c r="C389" i="40" s="1"/>
  <c r="C390" i="40" s="1"/>
  <c r="C391" i="40" s="1"/>
  <c r="C392" i="40" s="1"/>
  <c r="C393" i="40" s="1"/>
  <c r="C394" i="40" s="1"/>
  <c r="C395" i="40" s="1"/>
  <c r="C396" i="40" s="1"/>
  <c r="C397" i="40" s="1"/>
  <c r="C398" i="40" s="1"/>
  <c r="C399" i="40" s="1"/>
  <c r="C400" i="40" s="1"/>
  <c r="C401" i="40" s="1"/>
  <c r="C402" i="40" s="1"/>
  <c r="C403" i="40" s="1"/>
  <c r="C404" i="40" s="1"/>
  <c r="C405" i="40" s="1"/>
  <c r="C406" i="40" s="1"/>
  <c r="C407" i="40" s="1"/>
  <c r="C408" i="40" s="1"/>
  <c r="C409" i="40" s="1"/>
  <c r="C410" i="40" s="1"/>
  <c r="C411" i="40" s="1"/>
  <c r="C412" i="40" s="1"/>
  <c r="C413" i="40" s="1"/>
  <c r="C414" i="40" s="1"/>
  <c r="C415" i="40" s="1"/>
  <c r="C416" i="40" s="1"/>
  <c r="C417" i="40" s="1"/>
  <c r="C418" i="40" s="1"/>
  <c r="C419" i="40" s="1"/>
  <c r="C420" i="40" s="1"/>
  <c r="C421" i="40" s="1"/>
  <c r="C422" i="40" s="1"/>
  <c r="C423" i="40" s="1"/>
  <c r="C424" i="40" s="1"/>
  <c r="C425" i="40" s="1"/>
  <c r="C426" i="40" s="1"/>
  <c r="C427" i="40" s="1"/>
  <c r="C428" i="40" s="1"/>
  <c r="C429" i="40" s="1"/>
  <c r="C430" i="40" s="1"/>
  <c r="C431" i="40" s="1"/>
  <c r="C432" i="40" s="1"/>
  <c r="C433" i="40" s="1"/>
  <c r="C434" i="40" s="1"/>
  <c r="C435" i="40" s="1"/>
  <c r="C436" i="40" s="1"/>
  <c r="C247" i="40"/>
  <c r="C259" i="40"/>
  <c r="C271" i="40"/>
  <c r="C283" i="40"/>
  <c r="C295" i="40"/>
  <c r="C307" i="40"/>
  <c r="C319" i="40"/>
  <c r="C331" i="40"/>
  <c r="C241" i="40"/>
  <c r="C325" i="40"/>
  <c r="C248" i="40"/>
  <c r="C260" i="40"/>
  <c r="C272" i="40"/>
  <c r="C284" i="40"/>
  <c r="C296" i="40"/>
  <c r="C308" i="40"/>
  <c r="C320" i="40"/>
  <c r="C332" i="40"/>
  <c r="C238" i="40"/>
  <c r="C250" i="40"/>
  <c r="C262" i="40"/>
  <c r="C274" i="40"/>
  <c r="C286" i="40"/>
  <c r="C298" i="40"/>
  <c r="C310" i="40"/>
  <c r="C322" i="40"/>
  <c r="C334" i="40"/>
  <c r="C253" i="40"/>
  <c r="C265" i="40"/>
  <c r="C277" i="40"/>
  <c r="C289" i="40"/>
  <c r="C301" i="40"/>
  <c r="C313" i="40"/>
  <c r="C237" i="40"/>
  <c r="C254" i="40"/>
  <c r="C290" i="40"/>
  <c r="C326" i="40"/>
  <c r="C256" i="40"/>
  <c r="C292" i="40"/>
  <c r="C266" i="40"/>
  <c r="C302" i="40"/>
  <c r="C268" i="40"/>
  <c r="C304" i="40"/>
  <c r="C328" i="40"/>
  <c r="C242" i="40"/>
  <c r="C278" i="40"/>
  <c r="C314" i="40"/>
  <c r="C244" i="40"/>
  <c r="C280" i="40"/>
  <c r="C316" i="40"/>
  <c r="H8" i="40"/>
  <c r="D340" i="40" l="1"/>
  <c r="D346" i="40"/>
  <c r="D352" i="40"/>
  <c r="D358" i="40"/>
  <c r="D364" i="40"/>
  <c r="D370" i="40"/>
  <c r="D376" i="40"/>
  <c r="D382" i="40"/>
  <c r="D388" i="40"/>
  <c r="D394" i="40"/>
  <c r="D400" i="40"/>
  <c r="D406" i="40"/>
  <c r="D412" i="40"/>
  <c r="D418" i="40"/>
  <c r="D424" i="40"/>
  <c r="D430" i="40"/>
  <c r="D436" i="40"/>
  <c r="D341" i="40"/>
  <c r="D347" i="40"/>
  <c r="D353" i="40"/>
  <c r="D359" i="40"/>
  <c r="D365" i="40"/>
  <c r="D371" i="40"/>
  <c r="D377" i="40"/>
  <c r="D383" i="40"/>
  <c r="D389" i="40"/>
  <c r="D395" i="40"/>
  <c r="D401" i="40"/>
  <c r="D407" i="40"/>
  <c r="D413" i="40"/>
  <c r="D419" i="40"/>
  <c r="D425" i="40"/>
  <c r="D431" i="40"/>
  <c r="D337" i="40"/>
  <c r="D343" i="40"/>
  <c r="D349" i="40"/>
  <c r="D355" i="40"/>
  <c r="D361" i="40"/>
  <c r="D367" i="40"/>
  <c r="D373" i="40"/>
  <c r="D379" i="40"/>
  <c r="D385" i="40"/>
  <c r="D391" i="40"/>
  <c r="D397" i="40"/>
  <c r="D403" i="40"/>
  <c r="D409" i="40"/>
  <c r="D415" i="40"/>
  <c r="D421" i="40"/>
  <c r="D427" i="40"/>
  <c r="D433" i="40"/>
  <c r="D339" i="40"/>
  <c r="D351" i="40"/>
  <c r="D363" i="40"/>
  <c r="D375" i="40"/>
  <c r="D387" i="40"/>
  <c r="D399" i="40"/>
  <c r="D411" i="40"/>
  <c r="D423" i="40"/>
  <c r="D435" i="40"/>
  <c r="D344" i="40"/>
  <c r="D356" i="40"/>
  <c r="D368" i="40"/>
  <c r="D380" i="40"/>
  <c r="D392" i="40"/>
  <c r="D404" i="40"/>
  <c r="D416" i="40"/>
  <c r="D428" i="40"/>
  <c r="D348" i="40"/>
  <c r="D372" i="40"/>
  <c r="D345" i="40"/>
  <c r="D357" i="40"/>
  <c r="D369" i="40"/>
  <c r="D381" i="40"/>
  <c r="D393" i="40"/>
  <c r="D405" i="40"/>
  <c r="D417" i="40"/>
  <c r="D429" i="40"/>
  <c r="D360" i="40"/>
  <c r="D384" i="40"/>
  <c r="D342" i="40"/>
  <c r="D378" i="40"/>
  <c r="D408" i="40"/>
  <c r="D432" i="40"/>
  <c r="D398" i="40"/>
  <c r="D350" i="40"/>
  <c r="D386" i="40"/>
  <c r="D410" i="40"/>
  <c r="D434" i="40"/>
  <c r="D354" i="40"/>
  <c r="D390" i="40"/>
  <c r="D414" i="40"/>
  <c r="D362" i="40"/>
  <c r="D396" i="40"/>
  <c r="D420" i="40"/>
  <c r="D366" i="40"/>
  <c r="D422" i="40"/>
  <c r="D426" i="40"/>
  <c r="D338" i="40"/>
  <c r="D374" i="40"/>
  <c r="D402" i="40"/>
  <c r="C44" i="40"/>
  <c r="C43" i="40"/>
  <c r="C42" i="40"/>
  <c r="C41" i="40"/>
  <c r="C40" i="40"/>
  <c r="C39" i="40"/>
  <c r="C38" i="40"/>
  <c r="C37" i="40"/>
  <c r="C24" i="40"/>
  <c r="C21" i="40"/>
  <c r="C20" i="40"/>
  <c r="C19" i="40"/>
  <c r="C15" i="40"/>
  <c r="C10" i="40"/>
  <c r="C9" i="40"/>
  <c r="C8" i="40"/>
  <c r="E37" i="40" l="1"/>
  <c r="E43" i="40"/>
  <c r="E49" i="40"/>
  <c r="E55" i="40"/>
  <c r="E61" i="40"/>
  <c r="E67" i="40"/>
  <c r="E73" i="40"/>
  <c r="E79" i="40"/>
  <c r="E85" i="40"/>
  <c r="E91" i="40"/>
  <c r="E97" i="40"/>
  <c r="E103" i="40"/>
  <c r="E109" i="40"/>
  <c r="E115" i="40"/>
  <c r="E121" i="40"/>
  <c r="E127" i="40"/>
  <c r="E133" i="40"/>
  <c r="E139" i="40"/>
  <c r="E145" i="40"/>
  <c r="E151" i="40"/>
  <c r="E157" i="40"/>
  <c r="E163" i="40"/>
  <c r="E169" i="40"/>
  <c r="E175" i="40"/>
  <c r="E181" i="40"/>
  <c r="E187" i="40"/>
  <c r="E193" i="40"/>
  <c r="E199" i="40"/>
  <c r="E205" i="40"/>
  <c r="E211" i="40"/>
  <c r="E217" i="40"/>
  <c r="E223" i="40"/>
  <c r="E229" i="40"/>
  <c r="E235" i="40"/>
  <c r="E241" i="40"/>
  <c r="E247" i="40"/>
  <c r="E253" i="40"/>
  <c r="E259" i="40"/>
  <c r="E265" i="40"/>
  <c r="E271" i="40"/>
  <c r="E277" i="40"/>
  <c r="E283" i="40"/>
  <c r="E289" i="40"/>
  <c r="E295" i="40"/>
  <c r="E301" i="40"/>
  <c r="E307" i="40"/>
  <c r="E313" i="40"/>
  <c r="E319" i="40"/>
  <c r="E325" i="40"/>
  <c r="E331" i="40"/>
  <c r="E337" i="40"/>
  <c r="E343" i="40"/>
  <c r="E349" i="40"/>
  <c r="E355" i="40"/>
  <c r="E361" i="40"/>
  <c r="E367" i="40"/>
  <c r="E373" i="40"/>
  <c r="E379" i="40"/>
  <c r="E385" i="40"/>
  <c r="E391" i="40"/>
  <c r="E397" i="40"/>
  <c r="E403" i="40"/>
  <c r="E409" i="40"/>
  <c r="E415" i="40"/>
  <c r="E421" i="40"/>
  <c r="E427" i="40"/>
  <c r="E433" i="40"/>
  <c r="E38" i="40"/>
  <c r="E44" i="40"/>
  <c r="E50" i="40"/>
  <c r="E56" i="40"/>
  <c r="E62" i="40"/>
  <c r="E68" i="40"/>
  <c r="E74" i="40"/>
  <c r="E80" i="40"/>
  <c r="E86" i="40"/>
  <c r="E92" i="40"/>
  <c r="E98" i="40"/>
  <c r="E104" i="40"/>
  <c r="E110" i="40"/>
  <c r="E116" i="40"/>
  <c r="E122" i="40"/>
  <c r="E128" i="40"/>
  <c r="E134" i="40"/>
  <c r="E140" i="40"/>
  <c r="E146" i="40"/>
  <c r="E152" i="40"/>
  <c r="E158" i="40"/>
  <c r="E164" i="40"/>
  <c r="E170" i="40"/>
  <c r="E176" i="40"/>
  <c r="E182" i="40"/>
  <c r="E188" i="40"/>
  <c r="E194" i="40"/>
  <c r="E200" i="40"/>
  <c r="E206" i="40"/>
  <c r="E212" i="40"/>
  <c r="E218" i="40"/>
  <c r="E224" i="40"/>
  <c r="E230" i="40"/>
  <c r="E236" i="40"/>
  <c r="E242" i="40"/>
  <c r="E248" i="40"/>
  <c r="E254" i="40"/>
  <c r="E260" i="40"/>
  <c r="E266" i="40"/>
  <c r="E272" i="40"/>
  <c r="E278" i="40"/>
  <c r="E284" i="40"/>
  <c r="E290" i="40"/>
  <c r="E296" i="40"/>
  <c r="E302" i="40"/>
  <c r="E308" i="40"/>
  <c r="E314" i="40"/>
  <c r="E320" i="40"/>
  <c r="E326" i="40"/>
  <c r="E332" i="40"/>
  <c r="E338" i="40"/>
  <c r="E344" i="40"/>
  <c r="E350" i="40"/>
  <c r="E356" i="40"/>
  <c r="E362" i="40"/>
  <c r="E368" i="40"/>
  <c r="E374" i="40"/>
  <c r="E380" i="40"/>
  <c r="E386" i="40"/>
  <c r="E392" i="40"/>
  <c r="E398" i="40"/>
  <c r="E404" i="40"/>
  <c r="E410" i="40"/>
  <c r="E416" i="40"/>
  <c r="E422" i="40"/>
  <c r="E428" i="40"/>
  <c r="E434" i="40"/>
  <c r="E40" i="40"/>
  <c r="E46" i="40"/>
  <c r="E52" i="40"/>
  <c r="E58" i="40"/>
  <c r="E64" i="40"/>
  <c r="E70" i="40"/>
  <c r="E76" i="40"/>
  <c r="E82" i="40"/>
  <c r="E88" i="40"/>
  <c r="E94" i="40"/>
  <c r="E100" i="40"/>
  <c r="E106" i="40"/>
  <c r="E112" i="40"/>
  <c r="E118" i="40"/>
  <c r="E124" i="40"/>
  <c r="E130" i="40"/>
  <c r="E136" i="40"/>
  <c r="E142" i="40"/>
  <c r="E148" i="40"/>
  <c r="E154" i="40"/>
  <c r="E160" i="40"/>
  <c r="E166" i="40"/>
  <c r="E172" i="40"/>
  <c r="E178" i="40"/>
  <c r="E184" i="40"/>
  <c r="E190" i="40"/>
  <c r="E196" i="40"/>
  <c r="E202" i="40"/>
  <c r="E208" i="40"/>
  <c r="E214" i="40"/>
  <c r="E220" i="40"/>
  <c r="E226" i="40"/>
  <c r="E232" i="40"/>
  <c r="E238" i="40"/>
  <c r="E244" i="40"/>
  <c r="E250" i="40"/>
  <c r="E256" i="40"/>
  <c r="E262" i="40"/>
  <c r="E268" i="40"/>
  <c r="E274" i="40"/>
  <c r="E280" i="40"/>
  <c r="E286" i="40"/>
  <c r="E292" i="40"/>
  <c r="E298" i="40"/>
  <c r="E304" i="40"/>
  <c r="E310" i="40"/>
  <c r="E316" i="40"/>
  <c r="E322" i="40"/>
  <c r="E328" i="40"/>
  <c r="E334" i="40"/>
  <c r="E340" i="40"/>
  <c r="E346" i="40"/>
  <c r="E352" i="40"/>
  <c r="E358" i="40"/>
  <c r="E364" i="40"/>
  <c r="E370" i="40"/>
  <c r="E376" i="40"/>
  <c r="E382" i="40"/>
  <c r="E388" i="40"/>
  <c r="E394" i="40"/>
  <c r="E400" i="40"/>
  <c r="E406" i="40"/>
  <c r="E412" i="40"/>
  <c r="E418" i="40"/>
  <c r="E424" i="40"/>
  <c r="E430" i="40"/>
  <c r="E436" i="40"/>
  <c r="E41" i="40"/>
  <c r="E47" i="40"/>
  <c r="E53" i="40"/>
  <c r="E59" i="40"/>
  <c r="E65" i="40"/>
  <c r="E71" i="40"/>
  <c r="E77" i="40"/>
  <c r="E83" i="40"/>
  <c r="E89" i="40"/>
  <c r="E95" i="40"/>
  <c r="E101" i="40"/>
  <c r="E107" i="40"/>
  <c r="E113" i="40"/>
  <c r="E119" i="40"/>
  <c r="E125" i="40"/>
  <c r="E131" i="40"/>
  <c r="E137" i="40"/>
  <c r="E143" i="40"/>
  <c r="E149" i="40"/>
  <c r="E155" i="40"/>
  <c r="E161" i="40"/>
  <c r="E167" i="40"/>
  <c r="E173" i="40"/>
  <c r="E179" i="40"/>
  <c r="E185" i="40"/>
  <c r="E191" i="40"/>
  <c r="E197" i="40"/>
  <c r="E203" i="40"/>
  <c r="E209" i="40"/>
  <c r="E215" i="40"/>
  <c r="E221" i="40"/>
  <c r="E227" i="40"/>
  <c r="E233" i="40"/>
  <c r="E239" i="40"/>
  <c r="E245" i="40"/>
  <c r="E251" i="40"/>
  <c r="E257" i="40"/>
  <c r="E263" i="40"/>
  <c r="E269" i="40"/>
  <c r="E275" i="40"/>
  <c r="E281" i="40"/>
  <c r="E287" i="40"/>
  <c r="E42" i="40"/>
  <c r="E39" i="40"/>
  <c r="E60" i="40"/>
  <c r="E78" i="40"/>
  <c r="E96" i="40"/>
  <c r="E114" i="40"/>
  <c r="E132" i="40"/>
  <c r="E150" i="40"/>
  <c r="E168" i="40"/>
  <c r="E186" i="40"/>
  <c r="E204" i="40"/>
  <c r="E222" i="40"/>
  <c r="E240" i="40"/>
  <c r="E258" i="40"/>
  <c r="E276" i="40"/>
  <c r="E45" i="40"/>
  <c r="E63" i="40"/>
  <c r="E81" i="40"/>
  <c r="E99" i="40"/>
  <c r="E117" i="40"/>
  <c r="E135" i="40"/>
  <c r="E153" i="40"/>
  <c r="E171" i="40"/>
  <c r="E189" i="40"/>
  <c r="E207" i="40"/>
  <c r="E225" i="40"/>
  <c r="E243" i="40"/>
  <c r="E261" i="40"/>
  <c r="E279" i="40"/>
  <c r="E294" i="40"/>
  <c r="E306" i="40"/>
  <c r="E318" i="40"/>
  <c r="E330" i="40"/>
  <c r="E342" i="40"/>
  <c r="E354" i="40"/>
  <c r="E366" i="40"/>
  <c r="E378" i="40"/>
  <c r="E390" i="40"/>
  <c r="E402" i="40"/>
  <c r="E414" i="40"/>
  <c r="E426" i="40"/>
  <c r="E51" i="40"/>
  <c r="E69" i="40"/>
  <c r="E87" i="40"/>
  <c r="E105" i="40"/>
  <c r="E123" i="40"/>
  <c r="E141" i="40"/>
  <c r="E159" i="40"/>
  <c r="E177" i="40"/>
  <c r="E195" i="40"/>
  <c r="E213" i="40"/>
  <c r="E231" i="40"/>
  <c r="E249" i="40"/>
  <c r="E267" i="40"/>
  <c r="E285" i="40"/>
  <c r="E299" i="40"/>
  <c r="E311" i="40"/>
  <c r="E323" i="40"/>
  <c r="E335" i="40"/>
  <c r="E347" i="40"/>
  <c r="E359" i="40"/>
  <c r="E371" i="40"/>
  <c r="E383" i="40"/>
  <c r="E395" i="40"/>
  <c r="E407" i="40"/>
  <c r="E419" i="40"/>
  <c r="E431" i="40"/>
  <c r="E75" i="40"/>
  <c r="E93" i="40"/>
  <c r="E111" i="40"/>
  <c r="E147" i="40"/>
  <c r="E165" i="40"/>
  <c r="E201" i="40"/>
  <c r="E237" i="40"/>
  <c r="E273" i="40"/>
  <c r="E303" i="40"/>
  <c r="E327" i="40"/>
  <c r="E351" i="40"/>
  <c r="E375" i="40"/>
  <c r="E399" i="40"/>
  <c r="E423" i="40"/>
  <c r="E54" i="40"/>
  <c r="E72" i="40"/>
  <c r="E90" i="40"/>
  <c r="E108" i="40"/>
  <c r="E126" i="40"/>
  <c r="E144" i="40"/>
  <c r="E162" i="40"/>
  <c r="E180" i="40"/>
  <c r="E198" i="40"/>
  <c r="E216" i="40"/>
  <c r="E234" i="40"/>
  <c r="E252" i="40"/>
  <c r="E270" i="40"/>
  <c r="E288" i="40"/>
  <c r="E300" i="40"/>
  <c r="E312" i="40"/>
  <c r="E324" i="40"/>
  <c r="E336" i="40"/>
  <c r="E348" i="40"/>
  <c r="E360" i="40"/>
  <c r="E372" i="40"/>
  <c r="E384" i="40"/>
  <c r="E396" i="40"/>
  <c r="E408" i="40"/>
  <c r="E420" i="40"/>
  <c r="E432" i="40"/>
  <c r="E57" i="40"/>
  <c r="E129" i="40"/>
  <c r="E183" i="40"/>
  <c r="E219" i="40"/>
  <c r="E255" i="40"/>
  <c r="E291" i="40"/>
  <c r="E315" i="40"/>
  <c r="E339" i="40"/>
  <c r="E363" i="40"/>
  <c r="E387" i="40"/>
  <c r="E411" i="40"/>
  <c r="E435" i="40"/>
  <c r="E102" i="40"/>
  <c r="E210" i="40"/>
  <c r="E297" i="40"/>
  <c r="E333" i="40"/>
  <c r="E369" i="40"/>
  <c r="E405" i="40"/>
  <c r="E48" i="40"/>
  <c r="E174" i="40"/>
  <c r="E282" i="40"/>
  <c r="E357" i="40"/>
  <c r="E429" i="40"/>
  <c r="E120" i="40"/>
  <c r="E228" i="40"/>
  <c r="E305" i="40"/>
  <c r="E341" i="40"/>
  <c r="E377" i="40"/>
  <c r="E413" i="40"/>
  <c r="E138" i="40"/>
  <c r="E246" i="40"/>
  <c r="E309" i="40"/>
  <c r="E345" i="40"/>
  <c r="E381" i="40"/>
  <c r="E417" i="40"/>
  <c r="E156" i="40"/>
  <c r="E264" i="40"/>
  <c r="E317" i="40"/>
  <c r="E353" i="40"/>
  <c r="E389" i="40"/>
  <c r="E425" i="40"/>
  <c r="E66" i="40"/>
  <c r="E321" i="40"/>
  <c r="E393" i="40"/>
  <c r="E329" i="40"/>
  <c r="E401" i="40"/>
  <c r="E84" i="40"/>
  <c r="E365" i="40"/>
  <c r="E192" i="40"/>
  <c r="E293" i="40"/>
  <c r="F42" i="40"/>
  <c r="F37" i="40"/>
  <c r="F46" i="40"/>
  <c r="F54" i="40"/>
  <c r="F62" i="40"/>
  <c r="F70" i="40"/>
  <c r="F78" i="40"/>
  <c r="F86" i="40"/>
  <c r="F94" i="40"/>
  <c r="F102" i="40"/>
  <c r="F110" i="40"/>
  <c r="F118" i="40"/>
  <c r="F126" i="40"/>
  <c r="F134" i="40"/>
  <c r="F142" i="40"/>
  <c r="F150" i="40"/>
  <c r="F158" i="40"/>
  <c r="F166" i="40"/>
  <c r="F174" i="40"/>
  <c r="F182" i="40"/>
  <c r="F190" i="40"/>
  <c r="F198" i="40"/>
  <c r="F206" i="40"/>
  <c r="F214" i="40"/>
  <c r="F222" i="40"/>
  <c r="F230" i="40"/>
  <c r="F238" i="40"/>
  <c r="F246" i="40"/>
  <c r="F254" i="40"/>
  <c r="F262" i="40"/>
  <c r="F270" i="40"/>
  <c r="F278" i="40"/>
  <c r="F38" i="40"/>
  <c r="F47" i="40"/>
  <c r="F55" i="40"/>
  <c r="F63" i="40"/>
  <c r="F71" i="40"/>
  <c r="F79" i="40"/>
  <c r="F87" i="40"/>
  <c r="F95" i="40"/>
  <c r="F103" i="40"/>
  <c r="F111" i="40"/>
  <c r="F119" i="40"/>
  <c r="F127" i="40"/>
  <c r="F135" i="40"/>
  <c r="F143" i="40"/>
  <c r="F151" i="40"/>
  <c r="F159" i="40"/>
  <c r="F167" i="40"/>
  <c r="F175" i="40"/>
  <c r="F183" i="40"/>
  <c r="F191" i="40"/>
  <c r="F199" i="40"/>
  <c r="F207" i="40"/>
  <c r="F215" i="40"/>
  <c r="F223" i="40"/>
  <c r="F231" i="40"/>
  <c r="F239" i="40"/>
  <c r="F247" i="40"/>
  <c r="F255" i="40"/>
  <c r="F263" i="40"/>
  <c r="F271" i="40"/>
  <c r="F279" i="40"/>
  <c r="F287" i="40"/>
  <c r="F295" i="40"/>
  <c r="F303" i="40"/>
  <c r="F311" i="40"/>
  <c r="F319" i="40"/>
  <c r="F327" i="40"/>
  <c r="F335" i="40"/>
  <c r="F343" i="40"/>
  <c r="F351" i="40"/>
  <c r="F359" i="40"/>
  <c r="F41" i="40"/>
  <c r="F50" i="40"/>
  <c r="F58" i="40"/>
  <c r="F66" i="40"/>
  <c r="F74" i="40"/>
  <c r="F82" i="40"/>
  <c r="F90" i="40"/>
  <c r="F98" i="40"/>
  <c r="F106" i="40"/>
  <c r="F114" i="40"/>
  <c r="F122" i="40"/>
  <c r="F130" i="40"/>
  <c r="F138" i="40"/>
  <c r="F146" i="40"/>
  <c r="F154" i="40"/>
  <c r="F162" i="40"/>
  <c r="F170" i="40"/>
  <c r="F178" i="40"/>
  <c r="F186" i="40"/>
  <c r="F194" i="40"/>
  <c r="F202" i="40"/>
  <c r="F210" i="40"/>
  <c r="F218" i="40"/>
  <c r="F226" i="40"/>
  <c r="F234" i="40"/>
  <c r="F242" i="40"/>
  <c r="F250" i="40"/>
  <c r="F258" i="40"/>
  <c r="F266" i="40"/>
  <c r="F274" i="40"/>
  <c r="F282" i="40"/>
  <c r="F290" i="40"/>
  <c r="F298" i="40"/>
  <c r="F306" i="40"/>
  <c r="F314" i="40"/>
  <c r="F322" i="40"/>
  <c r="F330" i="40"/>
  <c r="F338" i="40"/>
  <c r="F346" i="40"/>
  <c r="F354" i="40"/>
  <c r="F362" i="40"/>
  <c r="F43" i="40"/>
  <c r="F51" i="40"/>
  <c r="F59" i="40"/>
  <c r="F67" i="40"/>
  <c r="F75" i="40"/>
  <c r="F83" i="40"/>
  <c r="F91" i="40"/>
  <c r="F99" i="40"/>
  <c r="F107" i="40"/>
  <c r="F115" i="40"/>
  <c r="F123" i="40"/>
  <c r="F131" i="40"/>
  <c r="F139" i="40"/>
  <c r="F147" i="40"/>
  <c r="F155" i="40"/>
  <c r="F163" i="40"/>
  <c r="F171" i="40"/>
  <c r="F179" i="40"/>
  <c r="F187" i="40"/>
  <c r="F195" i="40"/>
  <c r="F203" i="40"/>
  <c r="F211" i="40"/>
  <c r="F219" i="40"/>
  <c r="F227" i="40"/>
  <c r="F235" i="40"/>
  <c r="F243" i="40"/>
  <c r="F251" i="40"/>
  <c r="F259" i="40"/>
  <c r="F267" i="40"/>
  <c r="F275" i="40"/>
  <c r="F40" i="40"/>
  <c r="F57" i="40"/>
  <c r="F73" i="40"/>
  <c r="F89" i="40"/>
  <c r="F105" i="40"/>
  <c r="F121" i="40"/>
  <c r="F137" i="40"/>
  <c r="F153" i="40"/>
  <c r="F169" i="40"/>
  <c r="F185" i="40"/>
  <c r="F201" i="40"/>
  <c r="F217" i="40"/>
  <c r="F233" i="40"/>
  <c r="F249" i="40"/>
  <c r="F265" i="40"/>
  <c r="F281" i="40"/>
  <c r="F302" i="40"/>
  <c r="F313" i="40"/>
  <c r="F324" i="40"/>
  <c r="F334" i="40"/>
  <c r="F345" i="40"/>
  <c r="F356" i="40"/>
  <c r="F366" i="40"/>
  <c r="F374" i="40"/>
  <c r="F390" i="40"/>
  <c r="F406" i="40"/>
  <c r="F422" i="40"/>
  <c r="F428" i="40"/>
  <c r="F44" i="40"/>
  <c r="F60" i="40"/>
  <c r="F76" i="40"/>
  <c r="F92" i="40"/>
  <c r="F108" i="40"/>
  <c r="F124" i="40"/>
  <c r="F140" i="40"/>
  <c r="F156" i="40"/>
  <c r="F172" i="40"/>
  <c r="F188" i="40"/>
  <c r="F204" i="40"/>
  <c r="F220" i="40"/>
  <c r="F236" i="40"/>
  <c r="F252" i="40"/>
  <c r="F268" i="40"/>
  <c r="F283" i="40"/>
  <c r="F293" i="40"/>
  <c r="F304" i="40"/>
  <c r="F315" i="40"/>
  <c r="F325" i="40"/>
  <c r="F336" i="40"/>
  <c r="F347" i="40"/>
  <c r="F357" i="40"/>
  <c r="F367" i="40"/>
  <c r="F375" i="40"/>
  <c r="F383" i="40"/>
  <c r="F391" i="40"/>
  <c r="F399" i="40"/>
  <c r="F407" i="40"/>
  <c r="F415" i="40"/>
  <c r="F423" i="40"/>
  <c r="F431" i="40"/>
  <c r="F93" i="40"/>
  <c r="F269" i="40"/>
  <c r="F294" i="40"/>
  <c r="F316" i="40"/>
  <c r="F337" i="40"/>
  <c r="F358" i="40"/>
  <c r="F376" i="40"/>
  <c r="F384" i="40"/>
  <c r="F400" i="40"/>
  <c r="F408" i="40"/>
  <c r="F424" i="40"/>
  <c r="F342" i="40"/>
  <c r="F45" i="40"/>
  <c r="F61" i="40"/>
  <c r="F77" i="40"/>
  <c r="F109" i="40"/>
  <c r="F125" i="40"/>
  <c r="F141" i="40"/>
  <c r="F157" i="40"/>
  <c r="F173" i="40"/>
  <c r="F189" i="40"/>
  <c r="F205" i="40"/>
  <c r="F221" i="40"/>
  <c r="F237" i="40"/>
  <c r="F253" i="40"/>
  <c r="F284" i="40"/>
  <c r="F305" i="40"/>
  <c r="F326" i="40"/>
  <c r="F348" i="40"/>
  <c r="F368" i="40"/>
  <c r="F392" i="40"/>
  <c r="F416" i="40"/>
  <c r="F432" i="40"/>
  <c r="F380" i="40"/>
  <c r="F48" i="40"/>
  <c r="F64" i="40"/>
  <c r="F80" i="40"/>
  <c r="F96" i="40"/>
  <c r="F112" i="40"/>
  <c r="F128" i="40"/>
  <c r="F144" i="40"/>
  <c r="F160" i="40"/>
  <c r="F176" i="40"/>
  <c r="F192" i="40"/>
  <c r="F208" i="40"/>
  <c r="F224" i="40"/>
  <c r="F240" i="40"/>
  <c r="F256" i="40"/>
  <c r="F272" i="40"/>
  <c r="F285" i="40"/>
  <c r="F296" i="40"/>
  <c r="F307" i="40"/>
  <c r="F317" i="40"/>
  <c r="F328" i="40"/>
  <c r="F339" i="40"/>
  <c r="F349" i="40"/>
  <c r="F360" i="40"/>
  <c r="F369" i="40"/>
  <c r="F377" i="40"/>
  <c r="F385" i="40"/>
  <c r="F393" i="40"/>
  <c r="F401" i="40"/>
  <c r="F409" i="40"/>
  <c r="F417" i="40"/>
  <c r="F425" i="40"/>
  <c r="F433" i="40"/>
  <c r="F245" i="40"/>
  <c r="F310" i="40"/>
  <c r="F353" i="40"/>
  <c r="F388" i="40"/>
  <c r="F420" i="40"/>
  <c r="F49" i="40"/>
  <c r="F65" i="40"/>
  <c r="F81" i="40"/>
  <c r="F97" i="40"/>
  <c r="F113" i="40"/>
  <c r="F129" i="40"/>
  <c r="F145" i="40"/>
  <c r="F161" i="40"/>
  <c r="F177" i="40"/>
  <c r="F193" i="40"/>
  <c r="F209" i="40"/>
  <c r="F225" i="40"/>
  <c r="F241" i="40"/>
  <c r="F257" i="40"/>
  <c r="F273" i="40"/>
  <c r="F286" i="40"/>
  <c r="F297" i="40"/>
  <c r="F308" i="40"/>
  <c r="F318" i="40"/>
  <c r="F329" i="40"/>
  <c r="F340" i="40"/>
  <c r="F350" i="40"/>
  <c r="F361" i="40"/>
  <c r="F370" i="40"/>
  <c r="F378" i="40"/>
  <c r="F386" i="40"/>
  <c r="F394" i="40"/>
  <c r="F402" i="40"/>
  <c r="F410" i="40"/>
  <c r="F418" i="40"/>
  <c r="F426" i="40"/>
  <c r="F434" i="40"/>
  <c r="F289" i="40"/>
  <c r="F364" i="40"/>
  <c r="F404" i="40"/>
  <c r="F436" i="40"/>
  <c r="F52" i="40"/>
  <c r="F68" i="40"/>
  <c r="F84" i="40"/>
  <c r="F100" i="40"/>
  <c r="F116" i="40"/>
  <c r="F132" i="40"/>
  <c r="F148" i="40"/>
  <c r="F164" i="40"/>
  <c r="F180" i="40"/>
  <c r="F196" i="40"/>
  <c r="F212" i="40"/>
  <c r="F228" i="40"/>
  <c r="F244" i="40"/>
  <c r="F260" i="40"/>
  <c r="F276" i="40"/>
  <c r="F288" i="40"/>
  <c r="F299" i="40"/>
  <c r="F309" i="40"/>
  <c r="F320" i="40"/>
  <c r="F331" i="40"/>
  <c r="F341" i="40"/>
  <c r="F352" i="40"/>
  <c r="F363" i="40"/>
  <c r="F371" i="40"/>
  <c r="F379" i="40"/>
  <c r="F387" i="40"/>
  <c r="F395" i="40"/>
  <c r="F403" i="40"/>
  <c r="F411" i="40"/>
  <c r="F419" i="40"/>
  <c r="F427" i="40"/>
  <c r="F435" i="40"/>
  <c r="F53" i="40"/>
  <c r="F69" i="40"/>
  <c r="F85" i="40"/>
  <c r="F101" i="40"/>
  <c r="F117" i="40"/>
  <c r="F133" i="40"/>
  <c r="F149" i="40"/>
  <c r="F165" i="40"/>
  <c r="F181" i="40"/>
  <c r="F197" i="40"/>
  <c r="F213" i="40"/>
  <c r="F229" i="40"/>
  <c r="F261" i="40"/>
  <c r="F277" i="40"/>
  <c r="F300" i="40"/>
  <c r="F321" i="40"/>
  <c r="F332" i="40"/>
  <c r="F372" i="40"/>
  <c r="F396" i="40"/>
  <c r="F412" i="40"/>
  <c r="F39" i="40"/>
  <c r="F56" i="40"/>
  <c r="F72" i="40"/>
  <c r="F88" i="40"/>
  <c r="F104" i="40"/>
  <c r="F120" i="40"/>
  <c r="F136" i="40"/>
  <c r="F152" i="40"/>
  <c r="F168" i="40"/>
  <c r="F184" i="40"/>
  <c r="F200" i="40"/>
  <c r="F216" i="40"/>
  <c r="F232" i="40"/>
  <c r="F248" i="40"/>
  <c r="F264" i="40"/>
  <c r="F280" i="40"/>
  <c r="F291" i="40"/>
  <c r="F301" i="40"/>
  <c r="F312" i="40"/>
  <c r="F323" i="40"/>
  <c r="F333" i="40"/>
  <c r="F344" i="40"/>
  <c r="F355" i="40"/>
  <c r="F365" i="40"/>
  <c r="F373" i="40"/>
  <c r="F381" i="40"/>
  <c r="F389" i="40"/>
  <c r="F397" i="40"/>
  <c r="F405" i="40"/>
  <c r="F413" i="40"/>
  <c r="F421" i="40"/>
  <c r="F429" i="40"/>
  <c r="F292" i="40"/>
  <c r="F382" i="40"/>
  <c r="F398" i="40"/>
  <c r="F414" i="40"/>
  <c r="F430" i="40"/>
  <c r="E36" i="40"/>
  <c r="F36" i="40"/>
  <c r="H88" i="40" l="1"/>
  <c r="G88" i="40"/>
  <c r="H164" i="40"/>
  <c r="G164" i="40"/>
  <c r="H377" i="40"/>
  <c r="G377" i="40"/>
  <c r="H157" i="40"/>
  <c r="G157" i="40"/>
  <c r="H365" i="40"/>
  <c r="G365" i="40"/>
  <c r="H331" i="40"/>
  <c r="G331" i="40"/>
  <c r="G355" i="40"/>
  <c r="H355" i="40"/>
  <c r="H396" i="40"/>
  <c r="G396" i="40"/>
  <c r="H395" i="40"/>
  <c r="G395" i="40"/>
  <c r="H84" i="40"/>
  <c r="G84" i="40"/>
  <c r="H273" i="40"/>
  <c r="G273" i="40"/>
  <c r="H401" i="40"/>
  <c r="G401" i="40"/>
  <c r="H61" i="40"/>
  <c r="G61" i="40"/>
  <c r="G344" i="40"/>
  <c r="H344" i="40"/>
  <c r="H120" i="40"/>
  <c r="G120" i="40"/>
  <c r="H197" i="40"/>
  <c r="G197" i="40"/>
  <c r="H387" i="40"/>
  <c r="G387" i="40"/>
  <c r="H196" i="40"/>
  <c r="G196" i="40"/>
  <c r="H418" i="40"/>
  <c r="G418" i="40"/>
  <c r="G257" i="40"/>
  <c r="H257" i="40"/>
  <c r="H353" i="40"/>
  <c r="G353" i="40"/>
  <c r="H317" i="40"/>
  <c r="G317" i="40"/>
  <c r="H80" i="40"/>
  <c r="G80" i="40"/>
  <c r="H189" i="40"/>
  <c r="G189" i="40"/>
  <c r="H337" i="40"/>
  <c r="G337" i="40"/>
  <c r="G336" i="40"/>
  <c r="H336" i="40"/>
  <c r="G390" i="40"/>
  <c r="H390" i="40"/>
  <c r="H354" i="40"/>
  <c r="G354" i="40"/>
  <c r="H430" i="40"/>
  <c r="G430" i="40"/>
  <c r="H405" i="40"/>
  <c r="G405" i="40"/>
  <c r="H333" i="40"/>
  <c r="G333" i="40"/>
  <c r="G232" i="40"/>
  <c r="H232" i="40"/>
  <c r="H104" i="40"/>
  <c r="G104" i="40"/>
  <c r="H332" i="40"/>
  <c r="G332" i="40"/>
  <c r="H181" i="40"/>
  <c r="G181" i="40"/>
  <c r="H53" i="40"/>
  <c r="G53" i="40"/>
  <c r="H379" i="40"/>
  <c r="G379" i="40"/>
  <c r="H299" i="40"/>
  <c r="G299" i="40"/>
  <c r="H180" i="40"/>
  <c r="G180" i="40"/>
  <c r="H52" i="40"/>
  <c r="G52" i="40"/>
  <c r="H410" i="40"/>
  <c r="G410" i="40"/>
  <c r="H340" i="40"/>
  <c r="G340" i="40"/>
  <c r="H241" i="40"/>
  <c r="G241" i="40"/>
  <c r="H113" i="40"/>
  <c r="G113" i="40"/>
  <c r="H310" i="40"/>
  <c r="G310" i="40"/>
  <c r="H385" i="40"/>
  <c r="G385" i="40"/>
  <c r="H307" i="40"/>
  <c r="G307" i="40"/>
  <c r="H192" i="40"/>
  <c r="G192" i="40"/>
  <c r="H64" i="40"/>
  <c r="G64" i="40"/>
  <c r="H326" i="40"/>
  <c r="G326" i="40"/>
  <c r="H173" i="40"/>
  <c r="G173" i="40"/>
  <c r="H342" i="40"/>
  <c r="G342" i="40"/>
  <c r="H316" i="40"/>
  <c r="G316" i="40"/>
  <c r="H399" i="40"/>
  <c r="G399" i="40"/>
  <c r="H325" i="40"/>
  <c r="G325" i="40"/>
  <c r="H220" i="40"/>
  <c r="G220" i="40"/>
  <c r="H92" i="40"/>
  <c r="G92" i="40"/>
  <c r="H374" i="40"/>
  <c r="G374" i="40"/>
  <c r="G281" i="40"/>
  <c r="H281" i="40"/>
  <c r="G153" i="40"/>
  <c r="H153" i="40"/>
  <c r="H275" i="40"/>
  <c r="G275" i="40"/>
  <c r="H211" i="40"/>
  <c r="G211" i="40"/>
  <c r="H147" i="40"/>
  <c r="G147" i="40"/>
  <c r="H83" i="40"/>
  <c r="G83" i="40"/>
  <c r="H346" i="40"/>
  <c r="G346" i="40"/>
  <c r="H282" i="40"/>
  <c r="G282" i="40"/>
  <c r="H218" i="40"/>
  <c r="G218" i="40"/>
  <c r="H154" i="40"/>
  <c r="G154" i="40"/>
  <c r="H90" i="40"/>
  <c r="G90" i="40"/>
  <c r="H351" i="40"/>
  <c r="G351" i="40"/>
  <c r="H287" i="40"/>
  <c r="G287" i="40"/>
  <c r="G223" i="40"/>
  <c r="H223" i="40"/>
  <c r="H159" i="40"/>
  <c r="G159" i="40"/>
  <c r="H95" i="40"/>
  <c r="G95" i="40"/>
  <c r="H278" i="40"/>
  <c r="G278" i="40"/>
  <c r="H214" i="40"/>
  <c r="G214" i="40"/>
  <c r="H150" i="40"/>
  <c r="G150" i="40"/>
  <c r="H86" i="40"/>
  <c r="G86" i="40"/>
  <c r="G216" i="40"/>
  <c r="H216" i="40"/>
  <c r="H436" i="40"/>
  <c r="G436" i="40"/>
  <c r="H245" i="40"/>
  <c r="G245" i="40"/>
  <c r="H48" i="40"/>
  <c r="G48" i="40"/>
  <c r="H294" i="40"/>
  <c r="G294" i="40"/>
  <c r="H366" i="40"/>
  <c r="G366" i="40"/>
  <c r="H265" i="40"/>
  <c r="G265" i="40"/>
  <c r="H267" i="40"/>
  <c r="G267" i="40"/>
  <c r="H139" i="40"/>
  <c r="G139" i="40"/>
  <c r="H274" i="40"/>
  <c r="G274" i="40"/>
  <c r="H210" i="40"/>
  <c r="G210" i="40"/>
  <c r="H82" i="40"/>
  <c r="G82" i="40"/>
  <c r="G279" i="40"/>
  <c r="H279" i="40"/>
  <c r="H151" i="40"/>
  <c r="G151" i="40"/>
  <c r="H270" i="40"/>
  <c r="G270" i="40"/>
  <c r="H78" i="40"/>
  <c r="G78" i="40"/>
  <c r="H389" i="40"/>
  <c r="G389" i="40"/>
  <c r="H200" i="40"/>
  <c r="G200" i="40"/>
  <c r="H300" i="40"/>
  <c r="G300" i="40"/>
  <c r="H149" i="40"/>
  <c r="G149" i="40"/>
  <c r="H363" i="40"/>
  <c r="G363" i="40"/>
  <c r="H148" i="40"/>
  <c r="G148" i="40"/>
  <c r="H394" i="40"/>
  <c r="G394" i="40"/>
  <c r="H209" i="40"/>
  <c r="G209" i="40"/>
  <c r="H433" i="40"/>
  <c r="G433" i="40"/>
  <c r="H369" i="40"/>
  <c r="G369" i="40"/>
  <c r="H160" i="40"/>
  <c r="G160" i="40"/>
  <c r="H284" i="40"/>
  <c r="G284" i="40"/>
  <c r="H408" i="40"/>
  <c r="G408" i="40"/>
  <c r="H383" i="40"/>
  <c r="G383" i="40"/>
  <c r="G188" i="40"/>
  <c r="H188" i="40"/>
  <c r="H60" i="40"/>
  <c r="G60" i="40"/>
  <c r="G249" i="40"/>
  <c r="H249" i="40"/>
  <c r="H121" i="40"/>
  <c r="G121" i="40"/>
  <c r="H259" i="40"/>
  <c r="G259" i="40"/>
  <c r="H195" i="40"/>
  <c r="G195" i="40"/>
  <c r="H131" i="40"/>
  <c r="G131" i="40"/>
  <c r="H67" i="40"/>
  <c r="G67" i="40"/>
  <c r="H266" i="40"/>
  <c r="G266" i="40"/>
  <c r="H202" i="40"/>
  <c r="G202" i="40"/>
  <c r="H138" i="40"/>
  <c r="G138" i="40"/>
  <c r="H74" i="40"/>
  <c r="G74" i="40"/>
  <c r="H335" i="40"/>
  <c r="G335" i="40"/>
  <c r="H271" i="40"/>
  <c r="G271" i="40"/>
  <c r="H207" i="40"/>
  <c r="G207" i="40"/>
  <c r="H143" i="40"/>
  <c r="G143" i="40"/>
  <c r="H79" i="40"/>
  <c r="G79" i="40"/>
  <c r="H262" i="40"/>
  <c r="G262" i="40"/>
  <c r="H198" i="40"/>
  <c r="G198" i="40"/>
  <c r="H134" i="40"/>
  <c r="G134" i="40"/>
  <c r="H70" i="40"/>
  <c r="G70" i="40"/>
  <c r="H397" i="40"/>
  <c r="G397" i="40"/>
  <c r="H435" i="40"/>
  <c r="G435" i="40"/>
  <c r="H329" i="40"/>
  <c r="G329" i="40"/>
  <c r="H296" i="40"/>
  <c r="G296" i="40"/>
  <c r="H305" i="40"/>
  <c r="G305" i="40"/>
  <c r="H76" i="40"/>
  <c r="G76" i="40"/>
  <c r="H137" i="40"/>
  <c r="G137" i="40"/>
  <c r="H203" i="40"/>
  <c r="G203" i="40"/>
  <c r="H338" i="40"/>
  <c r="G338" i="40"/>
  <c r="H146" i="40"/>
  <c r="G146" i="40"/>
  <c r="H343" i="40"/>
  <c r="G343" i="40"/>
  <c r="H215" i="40"/>
  <c r="G215" i="40"/>
  <c r="H87" i="40"/>
  <c r="G87" i="40"/>
  <c r="H142" i="40"/>
  <c r="G142" i="40"/>
  <c r="H398" i="40"/>
  <c r="G398" i="40"/>
  <c r="H312" i="40"/>
  <c r="G312" i="40"/>
  <c r="H72" i="40"/>
  <c r="G72" i="40"/>
  <c r="H427" i="40"/>
  <c r="G427" i="40"/>
  <c r="H276" i="40"/>
  <c r="G276" i="40"/>
  <c r="H404" i="40"/>
  <c r="G404" i="40"/>
  <c r="H318" i="40"/>
  <c r="G318" i="40"/>
  <c r="G81" i="40"/>
  <c r="H81" i="40"/>
  <c r="H285" i="40"/>
  <c r="G285" i="40"/>
  <c r="H380" i="40"/>
  <c r="G380" i="40"/>
  <c r="H141" i="40"/>
  <c r="G141" i="40"/>
  <c r="H269" i="40"/>
  <c r="G269" i="40"/>
  <c r="G304" i="40"/>
  <c r="H304" i="40"/>
  <c r="H356" i="40"/>
  <c r="G356" i="40"/>
  <c r="H330" i="40"/>
  <c r="G330" i="40"/>
  <c r="G382" i="40"/>
  <c r="H382" i="40"/>
  <c r="G381" i="40"/>
  <c r="H381" i="40"/>
  <c r="H301" i="40"/>
  <c r="G301" i="40"/>
  <c r="H184" i="40"/>
  <c r="G184" i="40"/>
  <c r="H56" i="40"/>
  <c r="G56" i="40"/>
  <c r="H277" i="40"/>
  <c r="G277" i="40"/>
  <c r="H133" i="40"/>
  <c r="G133" i="40"/>
  <c r="H419" i="40"/>
  <c r="G419" i="40"/>
  <c r="H352" i="40"/>
  <c r="G352" i="40"/>
  <c r="H260" i="40"/>
  <c r="G260" i="40"/>
  <c r="H132" i="40"/>
  <c r="G132" i="40"/>
  <c r="H364" i="40"/>
  <c r="G364" i="40"/>
  <c r="H386" i="40"/>
  <c r="G386" i="40"/>
  <c r="H308" i="40"/>
  <c r="G308" i="40"/>
  <c r="H193" i="40"/>
  <c r="G193" i="40"/>
  <c r="G65" i="40"/>
  <c r="H65" i="40"/>
  <c r="H425" i="40"/>
  <c r="G425" i="40"/>
  <c r="H360" i="40"/>
  <c r="G360" i="40"/>
  <c r="G272" i="40"/>
  <c r="H272" i="40"/>
  <c r="H144" i="40"/>
  <c r="G144" i="40"/>
  <c r="H432" i="40"/>
  <c r="G432" i="40"/>
  <c r="H253" i="40"/>
  <c r="G253" i="40"/>
  <c r="H125" i="40"/>
  <c r="G125" i="40"/>
  <c r="H400" i="40"/>
  <c r="G400" i="40"/>
  <c r="H93" i="40"/>
  <c r="G93" i="40"/>
  <c r="H375" i="40"/>
  <c r="G375" i="40"/>
  <c r="H293" i="40"/>
  <c r="G293" i="40"/>
  <c r="H172" i="40"/>
  <c r="G172" i="40"/>
  <c r="H44" i="40"/>
  <c r="G44" i="40"/>
  <c r="H345" i="40"/>
  <c r="G345" i="40"/>
  <c r="H233" i="40"/>
  <c r="G233" i="40"/>
  <c r="H105" i="40"/>
  <c r="G105" i="40"/>
  <c r="H251" i="40"/>
  <c r="G251" i="40"/>
  <c r="H187" i="40"/>
  <c r="G187" i="40"/>
  <c r="H123" i="40"/>
  <c r="G123" i="40"/>
  <c r="H59" i="40"/>
  <c r="G59" i="40"/>
  <c r="H322" i="40"/>
  <c r="G322" i="40"/>
  <c r="H258" i="40"/>
  <c r="G258" i="40"/>
  <c r="H194" i="40"/>
  <c r="G194" i="40"/>
  <c r="H130" i="40"/>
  <c r="G130" i="40"/>
  <c r="H66" i="40"/>
  <c r="G66" i="40"/>
  <c r="H327" i="40"/>
  <c r="G327" i="40"/>
  <c r="H263" i="40"/>
  <c r="G263" i="40"/>
  <c r="H199" i="40"/>
  <c r="G199" i="40"/>
  <c r="H135" i="40"/>
  <c r="G135" i="40"/>
  <c r="H71" i="40"/>
  <c r="G71" i="40"/>
  <c r="H254" i="40"/>
  <c r="G254" i="40"/>
  <c r="H190" i="40"/>
  <c r="G190" i="40"/>
  <c r="H126" i="40"/>
  <c r="G126" i="40"/>
  <c r="H62" i="40"/>
  <c r="G62" i="40"/>
  <c r="G371" i="40"/>
  <c r="H371" i="40"/>
  <c r="H176" i="40"/>
  <c r="G176" i="40"/>
  <c r="H391" i="40"/>
  <c r="G391" i="40"/>
  <c r="H75" i="40"/>
  <c r="G75" i="40"/>
  <c r="H206" i="40"/>
  <c r="G206" i="40"/>
  <c r="H292" i="40"/>
  <c r="G292" i="40"/>
  <c r="H373" i="40"/>
  <c r="G373" i="40"/>
  <c r="H291" i="40"/>
  <c r="G291" i="40"/>
  <c r="H168" i="40"/>
  <c r="G168" i="40"/>
  <c r="H39" i="40"/>
  <c r="G39" i="40"/>
  <c r="H261" i="40"/>
  <c r="G261" i="40"/>
  <c r="H117" i="40"/>
  <c r="G117" i="40"/>
  <c r="G411" i="40"/>
  <c r="H411" i="40"/>
  <c r="H341" i="40"/>
  <c r="G341" i="40"/>
  <c r="H244" i="40"/>
  <c r="G244" i="40"/>
  <c r="H116" i="40"/>
  <c r="G116" i="40"/>
  <c r="G289" i="40"/>
  <c r="H289" i="40"/>
  <c r="H378" i="40"/>
  <c r="G378" i="40"/>
  <c r="H297" i="40"/>
  <c r="G297" i="40"/>
  <c r="H177" i="40"/>
  <c r="G177" i="40"/>
  <c r="H49" i="40"/>
  <c r="G49" i="40"/>
  <c r="H417" i="40"/>
  <c r="G417" i="40"/>
  <c r="H349" i="40"/>
  <c r="G349" i="40"/>
  <c r="H256" i="40"/>
  <c r="G256" i="40"/>
  <c r="H128" i="40"/>
  <c r="G128" i="40"/>
  <c r="H416" i="40"/>
  <c r="G416" i="40"/>
  <c r="H237" i="40"/>
  <c r="G237" i="40"/>
  <c r="H109" i="40"/>
  <c r="G109" i="40"/>
  <c r="H384" i="40"/>
  <c r="G384" i="40"/>
  <c r="H431" i="40"/>
  <c r="G431" i="40"/>
  <c r="H367" i="40"/>
  <c r="G367" i="40"/>
  <c r="G283" i="40"/>
  <c r="H283" i="40"/>
  <c r="H156" i="40"/>
  <c r="G156" i="40"/>
  <c r="H428" i="40"/>
  <c r="G428" i="40"/>
  <c r="H334" i="40"/>
  <c r="G334" i="40"/>
  <c r="H217" i="40"/>
  <c r="G217" i="40"/>
  <c r="G89" i="40"/>
  <c r="H89" i="40"/>
  <c r="H243" i="40"/>
  <c r="G243" i="40"/>
  <c r="H179" i="40"/>
  <c r="G179" i="40"/>
  <c r="H115" i="40"/>
  <c r="G115" i="40"/>
  <c r="H51" i="40"/>
  <c r="G51" i="40"/>
  <c r="H314" i="40"/>
  <c r="G314" i="40"/>
  <c r="H250" i="40"/>
  <c r="G250" i="40"/>
  <c r="H186" i="40"/>
  <c r="G186" i="40"/>
  <c r="H122" i="40"/>
  <c r="G122" i="40"/>
  <c r="H58" i="40"/>
  <c r="G58" i="40"/>
  <c r="H319" i="40"/>
  <c r="G319" i="40"/>
  <c r="H255" i="40"/>
  <c r="G255" i="40"/>
  <c r="H191" i="40"/>
  <c r="G191" i="40"/>
  <c r="H127" i="40"/>
  <c r="G127" i="40"/>
  <c r="H63" i="40"/>
  <c r="G63" i="40"/>
  <c r="H246" i="40"/>
  <c r="G246" i="40"/>
  <c r="H182" i="40"/>
  <c r="G182" i="40"/>
  <c r="H118" i="40"/>
  <c r="G118" i="40"/>
  <c r="H54" i="40"/>
  <c r="G54" i="40"/>
  <c r="G414" i="40"/>
  <c r="H414" i="40"/>
  <c r="H165" i="40"/>
  <c r="G165" i="40"/>
  <c r="H225" i="40"/>
  <c r="G225" i="40"/>
  <c r="H315" i="40"/>
  <c r="G315" i="40"/>
  <c r="H280" i="40"/>
  <c r="G280" i="40"/>
  <c r="H229" i="40"/>
  <c r="G229" i="40"/>
  <c r="H403" i="40"/>
  <c r="G403" i="40"/>
  <c r="H228" i="40"/>
  <c r="G228" i="40"/>
  <c r="H100" i="40"/>
  <c r="G100" i="40"/>
  <c r="H434" i="40"/>
  <c r="G434" i="40"/>
  <c r="H370" i="40"/>
  <c r="G370" i="40"/>
  <c r="H286" i="40"/>
  <c r="G286" i="40"/>
  <c r="H161" i="40"/>
  <c r="G161" i="40"/>
  <c r="H420" i="40"/>
  <c r="G420" i="40"/>
  <c r="H409" i="40"/>
  <c r="G409" i="40"/>
  <c r="G339" i="40"/>
  <c r="H339" i="40"/>
  <c r="H240" i="40"/>
  <c r="G240" i="40"/>
  <c r="H112" i="40"/>
  <c r="G112" i="40"/>
  <c r="G392" i="40"/>
  <c r="H392" i="40"/>
  <c r="H221" i="40"/>
  <c r="G221" i="40"/>
  <c r="H77" i="40"/>
  <c r="G77" i="40"/>
  <c r="G376" i="40"/>
  <c r="H376" i="40"/>
  <c r="H423" i="40"/>
  <c r="G423" i="40"/>
  <c r="H357" i="40"/>
  <c r="G357" i="40"/>
  <c r="G268" i="40"/>
  <c r="H268" i="40"/>
  <c r="H140" i="40"/>
  <c r="G140" i="40"/>
  <c r="H422" i="40"/>
  <c r="G422" i="40"/>
  <c r="H324" i="40"/>
  <c r="G324" i="40"/>
  <c r="H201" i="40"/>
  <c r="G201" i="40"/>
  <c r="H73" i="40"/>
  <c r="G73" i="40"/>
  <c r="H235" i="40"/>
  <c r="G235" i="40"/>
  <c r="H171" i="40"/>
  <c r="G171" i="40"/>
  <c r="H107" i="40"/>
  <c r="G107" i="40"/>
  <c r="H43" i="40"/>
  <c r="G43" i="40"/>
  <c r="H306" i="40"/>
  <c r="G306" i="40"/>
  <c r="H242" i="40"/>
  <c r="G242" i="40"/>
  <c r="H178" i="40"/>
  <c r="G178" i="40"/>
  <c r="H114" i="40"/>
  <c r="G114" i="40"/>
  <c r="H50" i="40"/>
  <c r="G50" i="40"/>
  <c r="G311" i="40"/>
  <c r="H311" i="40"/>
  <c r="H247" i="40"/>
  <c r="G247" i="40"/>
  <c r="H183" i="40"/>
  <c r="G183" i="40"/>
  <c r="H119" i="40"/>
  <c r="G119" i="40"/>
  <c r="H55" i="40"/>
  <c r="G55" i="40"/>
  <c r="H238" i="40"/>
  <c r="G238" i="40"/>
  <c r="H174" i="40"/>
  <c r="G174" i="40"/>
  <c r="H110" i="40"/>
  <c r="G110" i="40"/>
  <c r="H46" i="40"/>
  <c r="G46" i="40"/>
  <c r="H321" i="40"/>
  <c r="G321" i="40"/>
  <c r="H402" i="40"/>
  <c r="G402" i="40"/>
  <c r="H204" i="40"/>
  <c r="G204" i="40"/>
  <c r="H412" i="40"/>
  <c r="G412" i="40"/>
  <c r="H136" i="40"/>
  <c r="G136" i="40"/>
  <c r="H85" i="40"/>
  <c r="G85" i="40"/>
  <c r="H212" i="40"/>
  <c r="G212" i="40"/>
  <c r="H361" i="40"/>
  <c r="G361" i="40"/>
  <c r="H388" i="40"/>
  <c r="G388" i="40"/>
  <c r="H224" i="40"/>
  <c r="G224" i="40"/>
  <c r="H96" i="40"/>
  <c r="G96" i="40"/>
  <c r="G368" i="40"/>
  <c r="H368" i="40"/>
  <c r="H205" i="40"/>
  <c r="G205" i="40"/>
  <c r="H415" i="40"/>
  <c r="G415" i="40"/>
  <c r="H347" i="40"/>
  <c r="G347" i="40"/>
  <c r="H252" i="40"/>
  <c r="G252" i="40"/>
  <c r="H124" i="40"/>
  <c r="G124" i="40"/>
  <c r="H406" i="40"/>
  <c r="G406" i="40"/>
  <c r="G313" i="40"/>
  <c r="H313" i="40"/>
  <c r="G185" i="40"/>
  <c r="H185" i="40"/>
  <c r="H57" i="40"/>
  <c r="G57" i="40"/>
  <c r="H227" i="40"/>
  <c r="G227" i="40"/>
  <c r="H163" i="40"/>
  <c r="G163" i="40"/>
  <c r="H99" i="40"/>
  <c r="G99" i="40"/>
  <c r="H362" i="40"/>
  <c r="G362" i="40"/>
  <c r="H298" i="40"/>
  <c r="G298" i="40"/>
  <c r="H234" i="40"/>
  <c r="G234" i="40"/>
  <c r="H170" i="40"/>
  <c r="G170" i="40"/>
  <c r="H106" i="40"/>
  <c r="G106" i="40"/>
  <c r="H41" i="40"/>
  <c r="G41" i="40"/>
  <c r="H303" i="40"/>
  <c r="G303" i="40"/>
  <c r="G239" i="40"/>
  <c r="H239" i="40"/>
  <c r="H175" i="40"/>
  <c r="G175" i="40"/>
  <c r="H111" i="40"/>
  <c r="G111" i="40"/>
  <c r="H47" i="40"/>
  <c r="G47" i="40"/>
  <c r="H230" i="40"/>
  <c r="G230" i="40"/>
  <c r="H166" i="40"/>
  <c r="G166" i="40"/>
  <c r="H102" i="40"/>
  <c r="G102" i="40"/>
  <c r="H37" i="40"/>
  <c r="G37" i="40"/>
  <c r="G323" i="40"/>
  <c r="H323" i="40"/>
  <c r="H288" i="40"/>
  <c r="G288" i="40"/>
  <c r="H97" i="40"/>
  <c r="G97" i="40"/>
  <c r="G424" i="40"/>
  <c r="H424" i="40"/>
  <c r="G429" i="40"/>
  <c r="H429" i="40"/>
  <c r="H152" i="40"/>
  <c r="G152" i="40"/>
  <c r="H101" i="40"/>
  <c r="G101" i="40"/>
  <c r="H421" i="40"/>
  <c r="G421" i="40"/>
  <c r="H264" i="40"/>
  <c r="G264" i="40"/>
  <c r="H213" i="40"/>
  <c r="G213" i="40"/>
  <c r="H320" i="40"/>
  <c r="G320" i="40"/>
  <c r="H426" i="40"/>
  <c r="G426" i="40"/>
  <c r="G145" i="40"/>
  <c r="H145" i="40"/>
  <c r="H328" i="40"/>
  <c r="G328" i="40"/>
  <c r="H358" i="40"/>
  <c r="G358" i="40"/>
  <c r="H413" i="40"/>
  <c r="G413" i="40"/>
  <c r="H248" i="40"/>
  <c r="G248" i="40"/>
  <c r="H372" i="40"/>
  <c r="G372" i="40"/>
  <c r="H69" i="40"/>
  <c r="G69" i="40"/>
  <c r="H309" i="40"/>
  <c r="G309" i="40"/>
  <c r="H68" i="40"/>
  <c r="G68" i="40"/>
  <c r="H350" i="40"/>
  <c r="G350" i="40"/>
  <c r="G129" i="40"/>
  <c r="H129" i="40"/>
  <c r="H393" i="40"/>
  <c r="G393" i="40"/>
  <c r="H208" i="40"/>
  <c r="G208" i="40"/>
  <c r="H348" i="40"/>
  <c r="G348" i="40"/>
  <c r="H45" i="40"/>
  <c r="G45" i="40"/>
  <c r="H407" i="40"/>
  <c r="G407" i="40"/>
  <c r="H236" i="40"/>
  <c r="G236" i="40"/>
  <c r="H108" i="40"/>
  <c r="G108" i="40"/>
  <c r="H302" i="40"/>
  <c r="G302" i="40"/>
  <c r="H169" i="40"/>
  <c r="G169" i="40"/>
  <c r="H40" i="40"/>
  <c r="G40" i="40"/>
  <c r="H219" i="40"/>
  <c r="G219" i="40"/>
  <c r="H155" i="40"/>
  <c r="G155" i="40"/>
  <c r="H91" i="40"/>
  <c r="G91" i="40"/>
  <c r="H290" i="40"/>
  <c r="G290" i="40"/>
  <c r="H226" i="40"/>
  <c r="G226" i="40"/>
  <c r="H162" i="40"/>
  <c r="G162" i="40"/>
  <c r="H98" i="40"/>
  <c r="G98" i="40"/>
  <c r="H359" i="40"/>
  <c r="G359" i="40"/>
  <c r="H295" i="40"/>
  <c r="G295" i="40"/>
  <c r="H231" i="40"/>
  <c r="G231" i="40"/>
  <c r="H167" i="40"/>
  <c r="G167" i="40"/>
  <c r="H103" i="40"/>
  <c r="G103" i="40"/>
  <c r="H38" i="40"/>
  <c r="G38" i="40"/>
  <c r="H222" i="40"/>
  <c r="G222" i="40"/>
  <c r="H158" i="40"/>
  <c r="G158" i="40"/>
  <c r="H94" i="40"/>
  <c r="G94" i="40"/>
  <c r="H42" i="40"/>
  <c r="G42" i="40"/>
  <c r="H36" i="40"/>
  <c r="G36" i="40"/>
  <c r="C22" i="40" l="1"/>
  <c r="C23" i="40"/>
  <c r="C27" i="40"/>
  <c r="C25" i="40"/>
  <c r="C26" i="40"/>
  <c r="L55" i="40" l="1"/>
  <c r="I38" i="40"/>
  <c r="I46" i="40"/>
  <c r="I54" i="40"/>
  <c r="I62" i="40"/>
  <c r="I70" i="40"/>
  <c r="I78" i="40"/>
  <c r="I86" i="40"/>
  <c r="I94" i="40"/>
  <c r="I102" i="40"/>
  <c r="I110" i="40"/>
  <c r="I118" i="40"/>
  <c r="I126" i="40"/>
  <c r="I134" i="40"/>
  <c r="I142" i="40"/>
  <c r="I150" i="40"/>
  <c r="I158" i="40"/>
  <c r="I166" i="40"/>
  <c r="I174" i="40"/>
  <c r="I182" i="40"/>
  <c r="I190" i="40"/>
  <c r="I198" i="40"/>
  <c r="I206" i="40"/>
  <c r="I214" i="40"/>
  <c r="I222" i="40"/>
  <c r="I230" i="40"/>
  <c r="I238" i="40"/>
  <c r="I246" i="40"/>
  <c r="I254" i="40"/>
  <c r="I262" i="40"/>
  <c r="I270" i="40"/>
  <c r="I278" i="40"/>
  <c r="I286" i="40"/>
  <c r="I294" i="40"/>
  <c r="I302" i="40"/>
  <c r="I310" i="40"/>
  <c r="I318" i="40"/>
  <c r="I326" i="40"/>
  <c r="I334" i="40"/>
  <c r="I342" i="40"/>
  <c r="I350" i="40"/>
  <c r="I358" i="40"/>
  <c r="I366" i="40"/>
  <c r="I374" i="40"/>
  <c r="I382" i="40"/>
  <c r="I390" i="40"/>
  <c r="I398" i="40"/>
  <c r="I406" i="40"/>
  <c r="I414" i="40"/>
  <c r="I422" i="40"/>
  <c r="I430" i="40"/>
  <c r="I39" i="40"/>
  <c r="I47" i="40"/>
  <c r="I55" i="40"/>
  <c r="I63" i="40"/>
  <c r="I71" i="40"/>
  <c r="I79" i="40"/>
  <c r="I87" i="40"/>
  <c r="I95" i="40"/>
  <c r="I103" i="40"/>
  <c r="I111" i="40"/>
  <c r="I119" i="40"/>
  <c r="I127" i="40"/>
  <c r="I135" i="40"/>
  <c r="I143" i="40"/>
  <c r="I151" i="40"/>
  <c r="I159" i="40"/>
  <c r="I167" i="40"/>
  <c r="I175" i="40"/>
  <c r="I183" i="40"/>
  <c r="I191" i="40"/>
  <c r="I199" i="40"/>
  <c r="I207" i="40"/>
  <c r="I215" i="40"/>
  <c r="I223" i="40"/>
  <c r="I231" i="40"/>
  <c r="I239" i="40"/>
  <c r="I247" i="40"/>
  <c r="I255" i="40"/>
  <c r="I263" i="40"/>
  <c r="I271" i="40"/>
  <c r="I279" i="40"/>
  <c r="I287" i="40"/>
  <c r="I295" i="40"/>
  <c r="I303" i="40"/>
  <c r="I311" i="40"/>
  <c r="I319" i="40"/>
  <c r="I327" i="40"/>
  <c r="I335" i="40"/>
  <c r="I343" i="40"/>
  <c r="I351" i="40"/>
  <c r="I359" i="40"/>
  <c r="I367" i="40"/>
  <c r="I375" i="40"/>
  <c r="I383" i="40"/>
  <c r="I391" i="40"/>
  <c r="I399" i="40"/>
  <c r="I407" i="40"/>
  <c r="I415" i="40"/>
  <c r="I423" i="40"/>
  <c r="I431" i="40"/>
  <c r="I40" i="40"/>
  <c r="I48" i="40"/>
  <c r="I56" i="40"/>
  <c r="I64" i="40"/>
  <c r="I72" i="40"/>
  <c r="I80" i="40"/>
  <c r="I88" i="40"/>
  <c r="I96" i="40"/>
  <c r="I104" i="40"/>
  <c r="I112" i="40"/>
  <c r="I120" i="40"/>
  <c r="I128" i="40"/>
  <c r="I136" i="40"/>
  <c r="I144" i="40"/>
  <c r="I152" i="40"/>
  <c r="I160" i="40"/>
  <c r="I168" i="40"/>
  <c r="I176" i="40"/>
  <c r="I184" i="40"/>
  <c r="I192" i="40"/>
  <c r="I200" i="40"/>
  <c r="I208" i="40"/>
  <c r="I216" i="40"/>
  <c r="I224" i="40"/>
  <c r="I232" i="40"/>
  <c r="I240" i="40"/>
  <c r="I248" i="40"/>
  <c r="I256" i="40"/>
  <c r="I264" i="40"/>
  <c r="I272" i="40"/>
  <c r="I280" i="40"/>
  <c r="I288" i="40"/>
  <c r="I296" i="40"/>
  <c r="I304" i="40"/>
  <c r="I312" i="40"/>
  <c r="I320" i="40"/>
  <c r="I328" i="40"/>
  <c r="I336" i="40"/>
  <c r="I344" i="40"/>
  <c r="I352" i="40"/>
  <c r="I360" i="40"/>
  <c r="I368" i="40"/>
  <c r="I376" i="40"/>
  <c r="I384" i="40"/>
  <c r="I392" i="40"/>
  <c r="I400" i="40"/>
  <c r="I408" i="40"/>
  <c r="I416" i="40"/>
  <c r="I424" i="40"/>
  <c r="I432" i="40"/>
  <c r="I41" i="40"/>
  <c r="I42" i="40"/>
  <c r="I50" i="40"/>
  <c r="I58" i="40"/>
  <c r="I66" i="40"/>
  <c r="I74" i="40"/>
  <c r="I82" i="40"/>
  <c r="I90" i="40"/>
  <c r="I98" i="40"/>
  <c r="I106" i="40"/>
  <c r="I114" i="40"/>
  <c r="I122" i="40"/>
  <c r="I130" i="40"/>
  <c r="I138" i="40"/>
  <c r="I146" i="40"/>
  <c r="I154" i="40"/>
  <c r="I162" i="40"/>
  <c r="I170" i="40"/>
  <c r="I178" i="40"/>
  <c r="I186" i="40"/>
  <c r="I194" i="40"/>
  <c r="I202" i="40"/>
  <c r="I210" i="40"/>
  <c r="I218" i="40"/>
  <c r="I226" i="40"/>
  <c r="I234" i="40"/>
  <c r="I242" i="40"/>
  <c r="I250" i="40"/>
  <c r="I258" i="40"/>
  <c r="I266" i="40"/>
  <c r="I274" i="40"/>
  <c r="I282" i="40"/>
  <c r="I290" i="40"/>
  <c r="I298" i="40"/>
  <c r="I306" i="40"/>
  <c r="I314" i="40"/>
  <c r="I322" i="40"/>
  <c r="I330" i="40"/>
  <c r="I338" i="40"/>
  <c r="I346" i="40"/>
  <c r="I354" i="40"/>
  <c r="I362" i="40"/>
  <c r="I370" i="40"/>
  <c r="I378" i="40"/>
  <c r="I386" i="40"/>
  <c r="I394" i="40"/>
  <c r="I402" i="40"/>
  <c r="I410" i="40"/>
  <c r="I418" i="40"/>
  <c r="I426" i="40"/>
  <c r="I434" i="40"/>
  <c r="I43" i="40"/>
  <c r="I51" i="40"/>
  <c r="I59" i="40"/>
  <c r="I67" i="40"/>
  <c r="I75" i="40"/>
  <c r="I83" i="40"/>
  <c r="I91" i="40"/>
  <c r="I99" i="40"/>
  <c r="I107" i="40"/>
  <c r="I115" i="40"/>
  <c r="I123" i="40"/>
  <c r="I131" i="40"/>
  <c r="I139" i="40"/>
  <c r="I147" i="40"/>
  <c r="I155" i="40"/>
  <c r="I163" i="40"/>
  <c r="I171" i="40"/>
  <c r="I179" i="40"/>
  <c r="I187" i="40"/>
  <c r="I195" i="40"/>
  <c r="I203" i="40"/>
  <c r="I211" i="40"/>
  <c r="I219" i="40"/>
  <c r="I227" i="40"/>
  <c r="I235" i="40"/>
  <c r="I243" i="40"/>
  <c r="I251" i="40"/>
  <c r="I259" i="40"/>
  <c r="I267" i="40"/>
  <c r="I275" i="40"/>
  <c r="I283" i="40"/>
  <c r="I291" i="40"/>
  <c r="I299" i="40"/>
  <c r="I307" i="40"/>
  <c r="I315" i="40"/>
  <c r="I323" i="40"/>
  <c r="I331" i="40"/>
  <c r="I339" i="40"/>
  <c r="I347" i="40"/>
  <c r="I355" i="40"/>
  <c r="I363" i="40"/>
  <c r="I371" i="40"/>
  <c r="I379" i="40"/>
  <c r="I387" i="40"/>
  <c r="I395" i="40"/>
  <c r="I403" i="40"/>
  <c r="I411" i="40"/>
  <c r="I419" i="40"/>
  <c r="I427" i="40"/>
  <c r="I435" i="40"/>
  <c r="I44" i="40"/>
  <c r="I52" i="40"/>
  <c r="I60" i="40"/>
  <c r="I68" i="40"/>
  <c r="I76" i="40"/>
  <c r="I84" i="40"/>
  <c r="I92" i="40"/>
  <c r="I100" i="40"/>
  <c r="I108" i="40"/>
  <c r="I116" i="40"/>
  <c r="I124" i="40"/>
  <c r="I132" i="40"/>
  <c r="I140" i="40"/>
  <c r="I148" i="40"/>
  <c r="I156" i="40"/>
  <c r="I164" i="40"/>
  <c r="I172" i="40"/>
  <c r="I180" i="40"/>
  <c r="I188" i="40"/>
  <c r="I196" i="40"/>
  <c r="I204" i="40"/>
  <c r="I212" i="40"/>
  <c r="I220" i="40"/>
  <c r="I228" i="40"/>
  <c r="I236" i="40"/>
  <c r="I244" i="40"/>
  <c r="I252" i="40"/>
  <c r="I260" i="40"/>
  <c r="I268" i="40"/>
  <c r="I276" i="40"/>
  <c r="I284" i="40"/>
  <c r="I292" i="40"/>
  <c r="I300" i="40"/>
  <c r="I308" i="40"/>
  <c r="I316" i="40"/>
  <c r="I324" i="40"/>
  <c r="I332" i="40"/>
  <c r="I340" i="40"/>
  <c r="I348" i="40"/>
  <c r="I356" i="40"/>
  <c r="I364" i="40"/>
  <c r="I372" i="40"/>
  <c r="I380" i="40"/>
  <c r="I388" i="40"/>
  <c r="I396" i="40"/>
  <c r="I404" i="40"/>
  <c r="I412" i="40"/>
  <c r="I420" i="40"/>
  <c r="I428" i="40"/>
  <c r="I436" i="40"/>
  <c r="I45" i="40"/>
  <c r="I53" i="40"/>
  <c r="I61" i="40"/>
  <c r="I69" i="40"/>
  <c r="I77" i="40"/>
  <c r="I85" i="40"/>
  <c r="I93" i="40"/>
  <c r="I101" i="40"/>
  <c r="I109" i="40"/>
  <c r="I117" i="40"/>
  <c r="I125" i="40"/>
  <c r="I133" i="40"/>
  <c r="I141" i="40"/>
  <c r="I149" i="40"/>
  <c r="I157" i="40"/>
  <c r="I165" i="40"/>
  <c r="I173" i="40"/>
  <c r="I181" i="40"/>
  <c r="I189" i="40"/>
  <c r="I197" i="40"/>
  <c r="I205" i="40"/>
  <c r="I213" i="40"/>
  <c r="I221" i="40"/>
  <c r="I229" i="40"/>
  <c r="I237" i="40"/>
  <c r="I245" i="40"/>
  <c r="I253" i="40"/>
  <c r="I261" i="40"/>
  <c r="I269" i="40"/>
  <c r="I277" i="40"/>
  <c r="I285" i="40"/>
  <c r="I293" i="40"/>
  <c r="I301" i="40"/>
  <c r="I309" i="40"/>
  <c r="I317" i="40"/>
  <c r="I325" i="40"/>
  <c r="I333" i="40"/>
  <c r="I341" i="40"/>
  <c r="I349" i="40"/>
  <c r="I357" i="40"/>
  <c r="I365" i="40"/>
  <c r="I373" i="40"/>
  <c r="I381" i="40"/>
  <c r="I389" i="40"/>
  <c r="I397" i="40"/>
  <c r="I405" i="40"/>
  <c r="I413" i="40"/>
  <c r="I421" i="40"/>
  <c r="I429" i="40"/>
  <c r="I49" i="40"/>
  <c r="I113" i="40"/>
  <c r="I177" i="40"/>
  <c r="I241" i="40"/>
  <c r="I305" i="40"/>
  <c r="I369" i="40"/>
  <c r="I433" i="40"/>
  <c r="I57" i="40"/>
  <c r="I121" i="40"/>
  <c r="I185" i="40"/>
  <c r="I249" i="40"/>
  <c r="I313" i="40"/>
  <c r="I377" i="40"/>
  <c r="I65" i="40"/>
  <c r="I129" i="40"/>
  <c r="I193" i="40"/>
  <c r="I257" i="40"/>
  <c r="I321" i="40"/>
  <c r="I385" i="40"/>
  <c r="I73" i="40"/>
  <c r="I137" i="40"/>
  <c r="I201" i="40"/>
  <c r="I265" i="40"/>
  <c r="I329" i="40"/>
  <c r="I393" i="40"/>
  <c r="I89" i="40"/>
  <c r="I153" i="40"/>
  <c r="I217" i="40"/>
  <c r="I281" i="40"/>
  <c r="I345" i="40"/>
  <c r="I409" i="40"/>
  <c r="I97" i="40"/>
  <c r="I161" i="40"/>
  <c r="I225" i="40"/>
  <c r="I289" i="40"/>
  <c r="I353" i="40"/>
  <c r="I417" i="40"/>
  <c r="I81" i="40"/>
  <c r="I337" i="40"/>
  <c r="I105" i="40"/>
  <c r="I361" i="40"/>
  <c r="I145" i="40"/>
  <c r="I401" i="40"/>
  <c r="I169" i="40"/>
  <c r="I425" i="40"/>
  <c r="I233" i="40"/>
  <c r="I273" i="40"/>
  <c r="I209" i="40"/>
  <c r="I297" i="40"/>
  <c r="L79" i="40"/>
  <c r="M59" i="40"/>
  <c r="L36" i="40"/>
  <c r="M73" i="40"/>
  <c r="L78" i="40"/>
  <c r="M46" i="40"/>
  <c r="L43" i="40"/>
  <c r="L73" i="40"/>
  <c r="L40" i="40"/>
  <c r="M64" i="40"/>
  <c r="L39" i="40"/>
  <c r="M78" i="40"/>
  <c r="L54" i="40"/>
  <c r="M71" i="40"/>
  <c r="L69" i="40"/>
  <c r="M63" i="40"/>
  <c r="M36" i="40"/>
  <c r="L67" i="40"/>
  <c r="L48" i="40"/>
  <c r="M43" i="40"/>
  <c r="L56" i="40"/>
  <c r="I7" i="40"/>
  <c r="L64" i="40"/>
  <c r="L50" i="40"/>
  <c r="L59" i="40"/>
  <c r="M39" i="40"/>
  <c r="M42" i="40"/>
  <c r="M50" i="40"/>
  <c r="L45" i="40"/>
  <c r="M69" i="40"/>
  <c r="L57" i="40"/>
  <c r="L68" i="40"/>
  <c r="M41" i="40"/>
  <c r="M70" i="40"/>
  <c r="L58" i="40"/>
  <c r="L77" i="40"/>
  <c r="M52" i="40"/>
  <c r="L72" i="40"/>
  <c r="L70" i="40"/>
  <c r="L76" i="40"/>
  <c r="M67" i="40"/>
  <c r="M40" i="40"/>
  <c r="M37" i="40"/>
  <c r="L42" i="40"/>
  <c r="M48" i="40"/>
  <c r="M79" i="40"/>
  <c r="M62" i="40"/>
  <c r="L41" i="40"/>
  <c r="M57" i="40"/>
  <c r="M65" i="40"/>
  <c r="L53" i="40"/>
  <c r="M61" i="40"/>
  <c r="L49" i="40"/>
  <c r="M60" i="40"/>
  <c r="M77" i="40"/>
  <c r="L74" i="40"/>
  <c r="M72" i="40"/>
  <c r="L37" i="40"/>
  <c r="M56" i="40"/>
  <c r="L47" i="40"/>
  <c r="I8" i="40"/>
  <c r="L75" i="40"/>
  <c r="L65" i="40"/>
  <c r="L66" i="40"/>
  <c r="M54" i="40"/>
  <c r="M45" i="40"/>
  <c r="L51" i="40"/>
  <c r="M66" i="40"/>
  <c r="M75" i="40"/>
  <c r="M51" i="40"/>
  <c r="M76" i="40"/>
  <c r="L63" i="40"/>
  <c r="M47" i="40"/>
  <c r="L71" i="40"/>
  <c r="L44" i="40"/>
  <c r="M44" i="40"/>
  <c r="M38" i="40"/>
  <c r="M68" i="40"/>
  <c r="L52" i="40"/>
  <c r="M53" i="40"/>
  <c r="L61" i="40"/>
  <c r="L62" i="40"/>
  <c r="M55" i="40"/>
  <c r="M74" i="40"/>
  <c r="L38" i="40"/>
  <c r="L60" i="40"/>
  <c r="L46" i="40"/>
  <c r="M58" i="40"/>
  <c r="M49" i="40"/>
  <c r="M104" i="40"/>
  <c r="K102" i="40"/>
  <c r="K128" i="40"/>
  <c r="K156" i="40"/>
  <c r="K184" i="40"/>
  <c r="K210" i="40"/>
  <c r="K232" i="40"/>
  <c r="K252" i="40"/>
  <c r="K274" i="40"/>
  <c r="K294" i="40"/>
  <c r="K314" i="40"/>
  <c r="K332" i="40"/>
  <c r="K350" i="40"/>
  <c r="K367" i="40"/>
  <c r="K384" i="40"/>
  <c r="K400" i="40"/>
  <c r="K418" i="40"/>
  <c r="K435" i="40"/>
  <c r="K82" i="40"/>
  <c r="K107" i="40"/>
  <c r="K135" i="40"/>
  <c r="K163" i="40"/>
  <c r="K190" i="40"/>
  <c r="K218" i="40"/>
  <c r="K236" i="40"/>
  <c r="K258" i="40"/>
  <c r="K278" i="40"/>
  <c r="K299" i="40"/>
  <c r="K320" i="40"/>
  <c r="K336" i="40"/>
  <c r="K354" i="40"/>
  <c r="K371" i="40"/>
  <c r="K388" i="40"/>
  <c r="K406" i="40"/>
  <c r="K422" i="40"/>
  <c r="J82" i="40"/>
  <c r="K88" i="40"/>
  <c r="K115" i="40"/>
  <c r="K142" i="40"/>
  <c r="K168" i="40"/>
  <c r="K198" i="40"/>
  <c r="K222" i="40"/>
  <c r="K243" i="40"/>
  <c r="K262" i="40"/>
  <c r="K283" i="40"/>
  <c r="K304" i="40"/>
  <c r="K324" i="40"/>
  <c r="K342" i="40"/>
  <c r="K358" i="40"/>
  <c r="K375" i="40"/>
  <c r="K392" i="40"/>
  <c r="K410" i="40"/>
  <c r="K427" i="40"/>
  <c r="J86" i="40"/>
  <c r="K91" i="40"/>
  <c r="K134" i="40"/>
  <c r="K176" i="40"/>
  <c r="K219" i="40"/>
  <c r="K250" i="40"/>
  <c r="K286" i="40"/>
  <c r="K316" i="40"/>
  <c r="K346" i="40"/>
  <c r="K374" i="40"/>
  <c r="K399" i="40"/>
  <c r="K428" i="40"/>
  <c r="J94" i="40"/>
  <c r="J107" i="40"/>
  <c r="J119" i="40"/>
  <c r="J132" i="40"/>
  <c r="J145" i="40"/>
  <c r="J158" i="40"/>
  <c r="J171" i="40"/>
  <c r="J183" i="40"/>
  <c r="J196" i="40"/>
  <c r="J209" i="40"/>
  <c r="J222" i="40"/>
  <c r="J235" i="40"/>
  <c r="J247" i="40"/>
  <c r="J260" i="40"/>
  <c r="J273" i="40"/>
  <c r="J284" i="40"/>
  <c r="J295" i="40"/>
  <c r="J305" i="40"/>
  <c r="J316" i="40"/>
  <c r="J327" i="40"/>
  <c r="J335" i="40"/>
  <c r="J343" i="40"/>
  <c r="J351" i="40"/>
  <c r="J359" i="40"/>
  <c r="J367" i="40"/>
  <c r="J375" i="40"/>
  <c r="J383" i="40"/>
  <c r="K94" i="40"/>
  <c r="K139" i="40"/>
  <c r="K179" i="40"/>
  <c r="K224" i="40"/>
  <c r="K256" i="40"/>
  <c r="K288" i="40"/>
  <c r="K322" i="40"/>
  <c r="K347" i="40"/>
  <c r="K378" i="40"/>
  <c r="K403" i="40"/>
  <c r="K431" i="40"/>
  <c r="J95" i="40"/>
  <c r="J108" i="40"/>
  <c r="J121" i="40"/>
  <c r="J134" i="40"/>
  <c r="J147" i="40"/>
  <c r="J159" i="40"/>
  <c r="J172" i="40"/>
  <c r="J185" i="40"/>
  <c r="J198" i="40"/>
  <c r="J211" i="40"/>
  <c r="J223" i="40"/>
  <c r="J236" i="40"/>
  <c r="J249" i="40"/>
  <c r="J262" i="40"/>
  <c r="J275" i="40"/>
  <c r="J286" i="40"/>
  <c r="J296" i="40"/>
  <c r="J307" i="40"/>
  <c r="J318" i="40"/>
  <c r="J328" i="40"/>
  <c r="J336" i="40"/>
  <c r="J344" i="40"/>
  <c r="J352" i="40"/>
  <c r="J360" i="40"/>
  <c r="J368" i="40"/>
  <c r="J376" i="40"/>
  <c r="J384" i="40"/>
  <c r="J392" i="40"/>
  <c r="J401" i="40"/>
  <c r="J409" i="40"/>
  <c r="J417" i="40"/>
  <c r="J425" i="40"/>
  <c r="K112" i="40"/>
  <c r="K152" i="40"/>
  <c r="K200" i="40"/>
  <c r="K235" i="40"/>
  <c r="K268" i="40"/>
  <c r="K300" i="40"/>
  <c r="K331" i="40"/>
  <c r="K360" i="40"/>
  <c r="K386" i="40"/>
  <c r="K414" i="40"/>
  <c r="J85" i="40"/>
  <c r="J100" i="40"/>
  <c r="J113" i="40"/>
  <c r="J126" i="40"/>
  <c r="J139" i="40"/>
  <c r="J151" i="40"/>
  <c r="J164" i="40"/>
  <c r="J177" i="40"/>
  <c r="J190" i="40"/>
  <c r="J203" i="40"/>
  <c r="K123" i="40"/>
  <c r="K192" i="40"/>
  <c r="K248" i="40"/>
  <c r="K307" i="40"/>
  <c r="K352" i="40"/>
  <c r="K395" i="40"/>
  <c r="J81" i="40"/>
  <c r="J105" i="40"/>
  <c r="J127" i="40"/>
  <c r="J148" i="40"/>
  <c r="J167" i="40"/>
  <c r="J188" i="40"/>
  <c r="J207" i="40"/>
  <c r="J227" i="40"/>
  <c r="J243" i="40"/>
  <c r="J259" i="40"/>
  <c r="J278" i="40"/>
  <c r="J291" i="40"/>
  <c r="J304" i="40"/>
  <c r="J320" i="40"/>
  <c r="J332" i="40"/>
  <c r="J342" i="40"/>
  <c r="J354" i="40"/>
  <c r="J364" i="40"/>
  <c r="J374" i="40"/>
  <c r="J386" i="40"/>
  <c r="J396" i="40"/>
  <c r="J405" i="40"/>
  <c r="J414" i="40"/>
  <c r="J423" i="40"/>
  <c r="J432" i="40"/>
  <c r="K41" i="40"/>
  <c r="K49" i="40"/>
  <c r="K57" i="40"/>
  <c r="K65" i="40"/>
  <c r="K73" i="40"/>
  <c r="J38" i="40"/>
  <c r="J46" i="40"/>
  <c r="J54" i="40"/>
  <c r="J62" i="40"/>
  <c r="J70" i="40"/>
  <c r="J78" i="40"/>
  <c r="M248" i="40"/>
  <c r="L224" i="40"/>
  <c r="K146" i="40"/>
  <c r="K208" i="40"/>
  <c r="K266" i="40"/>
  <c r="K312" i="40"/>
  <c r="K150" i="40"/>
  <c r="K214" i="40"/>
  <c r="K270" i="40"/>
  <c r="K326" i="40"/>
  <c r="K364" i="40"/>
  <c r="K411" i="40"/>
  <c r="J92" i="40"/>
  <c r="J115" i="40"/>
  <c r="J135" i="40"/>
  <c r="J155" i="40"/>
  <c r="J175" i="40"/>
  <c r="J195" i="40"/>
  <c r="J215" i="40"/>
  <c r="J231" i="40"/>
  <c r="J251" i="40"/>
  <c r="J267" i="40"/>
  <c r="J281" i="40"/>
  <c r="J297" i="40"/>
  <c r="J311" i="40"/>
  <c r="J324" i="40"/>
  <c r="J337" i="40"/>
  <c r="J347" i="40"/>
  <c r="J357" i="40"/>
  <c r="J369" i="40"/>
  <c r="J379" i="40"/>
  <c r="J389" i="40"/>
  <c r="J399" i="40"/>
  <c r="J408" i="40"/>
  <c r="J418" i="40"/>
  <c r="J427" i="40"/>
  <c r="J435" i="40"/>
  <c r="K44" i="40"/>
  <c r="K52" i="40"/>
  <c r="K60" i="40"/>
  <c r="K68" i="40"/>
  <c r="K76" i="40"/>
  <c r="J41" i="40"/>
  <c r="J49" i="40"/>
  <c r="J57" i="40"/>
  <c r="J65" i="40"/>
  <c r="J73" i="40"/>
  <c r="I37" i="40"/>
  <c r="K83" i="40"/>
  <c r="K158" i="40"/>
  <c r="K227" i="40"/>
  <c r="K275" i="40"/>
  <c r="K328" i="40"/>
  <c r="K368" i="40"/>
  <c r="K416" i="40"/>
  <c r="J97" i="40"/>
  <c r="J116" i="40"/>
  <c r="J137" i="40"/>
  <c r="J156" i="40"/>
  <c r="J179" i="40"/>
  <c r="J199" i="40"/>
  <c r="J217" i="40"/>
  <c r="J233" i="40"/>
  <c r="J252" i="40"/>
  <c r="J268" i="40"/>
  <c r="J283" i="40"/>
  <c r="J299" i="40"/>
  <c r="J312" i="40"/>
  <c r="J326" i="40"/>
  <c r="J338" i="40"/>
  <c r="J348" i="40"/>
  <c r="J358" i="40"/>
  <c r="J370" i="40"/>
  <c r="J380" i="40"/>
  <c r="J390" i="40"/>
  <c r="J400" i="40"/>
  <c r="J410" i="40"/>
  <c r="J419" i="40"/>
  <c r="J428" i="40"/>
  <c r="J436" i="40"/>
  <c r="K45" i="40"/>
  <c r="K53" i="40"/>
  <c r="K61" i="40"/>
  <c r="K69" i="40"/>
  <c r="K77" i="40"/>
  <c r="J42" i="40"/>
  <c r="J50" i="40"/>
  <c r="J58" i="40"/>
  <c r="J66" i="40"/>
  <c r="J74" i="40"/>
  <c r="K99" i="40"/>
  <c r="K167" i="40"/>
  <c r="K230" i="40"/>
  <c r="K282" i="40"/>
  <c r="K335" i="40"/>
  <c r="K379" i="40"/>
  <c r="K420" i="40"/>
  <c r="J99" i="40"/>
  <c r="J118" i="40"/>
  <c r="J140" i="40"/>
  <c r="J161" i="40"/>
  <c r="J180" i="40"/>
  <c r="J201" i="40"/>
  <c r="J219" i="40"/>
  <c r="J238" i="40"/>
  <c r="J254" i="40"/>
  <c r="J270" i="40"/>
  <c r="J287" i="40"/>
  <c r="J300" i="40"/>
  <c r="J313" i="40"/>
  <c r="J329" i="40"/>
  <c r="J339" i="40"/>
  <c r="J349" i="40"/>
  <c r="J361" i="40"/>
  <c r="J371" i="40"/>
  <c r="J381" i="40"/>
  <c r="J391" i="40"/>
  <c r="J402" i="40"/>
  <c r="J411" i="40"/>
  <c r="J420" i="40"/>
  <c r="J429" i="40"/>
  <c r="K38" i="40"/>
  <c r="K46" i="40"/>
  <c r="K54" i="40"/>
  <c r="K62" i="40"/>
  <c r="K70" i="40"/>
  <c r="K78" i="40"/>
  <c r="J43" i="40"/>
  <c r="J51" i="40"/>
  <c r="J59" i="40"/>
  <c r="J67" i="40"/>
  <c r="J75" i="40"/>
  <c r="K118" i="40"/>
  <c r="K187" i="40"/>
  <c r="K244" i="40"/>
  <c r="K296" i="40"/>
  <c r="K343" i="40"/>
  <c r="K390" i="40"/>
  <c r="K432" i="40"/>
  <c r="J103" i="40"/>
  <c r="J124" i="40"/>
  <c r="J143" i="40"/>
  <c r="J166" i="40"/>
  <c r="J187" i="40"/>
  <c r="J206" i="40"/>
  <c r="J225" i="40"/>
  <c r="J241" i="40"/>
  <c r="J257" i="40"/>
  <c r="J276" i="40"/>
  <c r="J289" i="40"/>
  <c r="J303" i="40"/>
  <c r="J319" i="40"/>
  <c r="J331" i="40"/>
  <c r="J341" i="40"/>
  <c r="J353" i="40"/>
  <c r="J363" i="40"/>
  <c r="J373" i="40"/>
  <c r="J385" i="40"/>
  <c r="J395" i="40"/>
  <c r="J404" i="40"/>
  <c r="J413" i="40"/>
  <c r="J422" i="40"/>
  <c r="J431" i="40"/>
  <c r="K40" i="40"/>
  <c r="K48" i="40"/>
  <c r="K56" i="40"/>
  <c r="K64" i="40"/>
  <c r="K72" i="40"/>
  <c r="K37" i="40"/>
  <c r="J45" i="40"/>
  <c r="J53" i="40"/>
  <c r="J61" i="40"/>
  <c r="J69" i="40"/>
  <c r="J77" i="40"/>
  <c r="L283" i="40"/>
  <c r="K240" i="40"/>
  <c r="K396" i="40"/>
  <c r="J123" i="40"/>
  <c r="J174" i="40"/>
  <c r="J228" i="40"/>
  <c r="J271" i="40"/>
  <c r="J310" i="40"/>
  <c r="J345" i="40"/>
  <c r="J372" i="40"/>
  <c r="J398" i="40"/>
  <c r="J424" i="40"/>
  <c r="K47" i="40"/>
  <c r="K67" i="40"/>
  <c r="J47" i="40"/>
  <c r="J68" i="40"/>
  <c r="M232" i="40"/>
  <c r="K260" i="40"/>
  <c r="K407" i="40"/>
  <c r="J129" i="40"/>
  <c r="J182" i="40"/>
  <c r="J230" i="40"/>
  <c r="J279" i="40"/>
  <c r="J315" i="40"/>
  <c r="J346" i="40"/>
  <c r="J377" i="40"/>
  <c r="J403" i="40"/>
  <c r="J426" i="40"/>
  <c r="K50" i="40"/>
  <c r="K71" i="40"/>
  <c r="J48" i="40"/>
  <c r="J71" i="40"/>
  <c r="M304" i="40"/>
  <c r="K291" i="40"/>
  <c r="K424" i="40"/>
  <c r="J131" i="40"/>
  <c r="J191" i="40"/>
  <c r="J239" i="40"/>
  <c r="J280" i="40"/>
  <c r="J321" i="40"/>
  <c r="J350" i="40"/>
  <c r="J378" i="40"/>
  <c r="J406" i="40"/>
  <c r="J430" i="40"/>
  <c r="K51" i="40"/>
  <c r="K74" i="40"/>
  <c r="J52" i="40"/>
  <c r="J72" i="40"/>
  <c r="K308" i="40"/>
  <c r="J89" i="40"/>
  <c r="J142" i="40"/>
  <c r="J193" i="40"/>
  <c r="J244" i="40"/>
  <c r="J288" i="40"/>
  <c r="J323" i="40"/>
  <c r="J355" i="40"/>
  <c r="J382" i="40"/>
  <c r="J407" i="40"/>
  <c r="J433" i="40"/>
  <c r="K55" i="40"/>
  <c r="K75" i="40"/>
  <c r="J55" i="40"/>
  <c r="J76" i="40"/>
  <c r="K104" i="40"/>
  <c r="K339" i="40"/>
  <c r="J91" i="40"/>
  <c r="J150" i="40"/>
  <c r="J204" i="40"/>
  <c r="J246" i="40"/>
  <c r="J292" i="40"/>
  <c r="J330" i="40"/>
  <c r="J356" i="40"/>
  <c r="J387" i="40"/>
  <c r="J412" i="40"/>
  <c r="J434" i="40"/>
  <c r="K58" i="40"/>
  <c r="K79" i="40"/>
  <c r="J56" i="40"/>
  <c r="J79" i="40"/>
  <c r="M116" i="40"/>
  <c r="L219" i="40"/>
  <c r="K203" i="40"/>
  <c r="K382" i="40"/>
  <c r="J111" i="40"/>
  <c r="J169" i="40"/>
  <c r="J220" i="40"/>
  <c r="J366" i="40"/>
  <c r="K43" i="40"/>
  <c r="J44" i="40"/>
  <c r="L96" i="40"/>
  <c r="K124" i="40"/>
  <c r="K356" i="40"/>
  <c r="J102" i="40"/>
  <c r="J153" i="40"/>
  <c r="J212" i="40"/>
  <c r="J255" i="40"/>
  <c r="J294" i="40"/>
  <c r="J333" i="40"/>
  <c r="J362" i="40"/>
  <c r="J388" i="40"/>
  <c r="J415" i="40"/>
  <c r="K39" i="40"/>
  <c r="K59" i="40"/>
  <c r="J39" i="40"/>
  <c r="J60" i="40"/>
  <c r="J37" i="40"/>
  <c r="L175" i="40"/>
  <c r="K174" i="40"/>
  <c r="K363" i="40"/>
  <c r="J110" i="40"/>
  <c r="J163" i="40"/>
  <c r="J214" i="40"/>
  <c r="J263" i="40"/>
  <c r="J302" i="40"/>
  <c r="J334" i="40"/>
  <c r="J365" i="40"/>
  <c r="J394" i="40"/>
  <c r="J416" i="40"/>
  <c r="K42" i="40"/>
  <c r="K63" i="40"/>
  <c r="J40" i="40"/>
  <c r="J63" i="40"/>
  <c r="J265" i="40"/>
  <c r="J308" i="40"/>
  <c r="J340" i="40"/>
  <c r="J397" i="40"/>
  <c r="J421" i="40"/>
  <c r="K66" i="40"/>
  <c r="J64" i="40"/>
  <c r="L314" i="40"/>
  <c r="L384" i="40"/>
  <c r="L240" i="40"/>
  <c r="M95" i="40"/>
  <c r="L246" i="40"/>
  <c r="M325" i="40"/>
  <c r="M125" i="40"/>
  <c r="L428" i="40"/>
  <c r="L164" i="40"/>
  <c r="L331" i="40"/>
  <c r="L275" i="40"/>
  <c r="M171" i="40"/>
  <c r="M99" i="40"/>
  <c r="M208" i="40"/>
  <c r="M88" i="40"/>
  <c r="M259" i="40"/>
  <c r="J285" i="40"/>
  <c r="J221" i="40"/>
  <c r="J157" i="40"/>
  <c r="J93" i="40"/>
  <c r="K366" i="40"/>
  <c r="K272" i="40"/>
  <c r="K155" i="40"/>
  <c r="L363" i="40"/>
  <c r="L143" i="40"/>
  <c r="M283" i="40"/>
  <c r="M85" i="40"/>
  <c r="J266" i="40"/>
  <c r="J202" i="40"/>
  <c r="J138" i="40"/>
  <c r="K426" i="40"/>
  <c r="K340" i="40"/>
  <c r="K242" i="40"/>
  <c r="K114" i="40"/>
  <c r="L296" i="40"/>
  <c r="M436" i="40"/>
  <c r="M219" i="40"/>
  <c r="J256" i="40"/>
  <c r="J192" i="40"/>
  <c r="J128" i="40"/>
  <c r="K412" i="40"/>
  <c r="K327" i="40"/>
  <c r="K226" i="40"/>
  <c r="K92" i="40"/>
  <c r="L262" i="40"/>
  <c r="M403" i="40"/>
  <c r="M184" i="40"/>
  <c r="M126" i="40"/>
  <c r="M190" i="40"/>
  <c r="M254" i="40"/>
  <c r="M318" i="40"/>
  <c r="M382" i="40"/>
  <c r="L89" i="40"/>
  <c r="L153" i="40"/>
  <c r="L217" i="40"/>
  <c r="L281" i="40"/>
  <c r="L345" i="40"/>
  <c r="M82" i="40"/>
  <c r="M146" i="40"/>
  <c r="M210" i="40"/>
  <c r="M274" i="40"/>
  <c r="M338" i="40"/>
  <c r="M402" i="40"/>
  <c r="L109" i="40"/>
  <c r="L173" i="40"/>
  <c r="L237" i="40"/>
  <c r="L301" i="40"/>
  <c r="L365" i="40"/>
  <c r="M119" i="40"/>
  <c r="M204" i="40"/>
  <c r="M289" i="40"/>
  <c r="M375" i="40"/>
  <c r="L103" i="40"/>
  <c r="L188" i="40"/>
  <c r="L274" i="40"/>
  <c r="L359" i="40"/>
  <c r="L434" i="40"/>
  <c r="K141" i="40"/>
  <c r="K205" i="40"/>
  <c r="M143" i="40"/>
  <c r="M228" i="40"/>
  <c r="M313" i="40"/>
  <c r="M399" i="40"/>
  <c r="L127" i="40"/>
  <c r="L212" i="40"/>
  <c r="L298" i="40"/>
  <c r="M405" i="40"/>
  <c r="M368" i="40"/>
  <c r="M192" i="40"/>
  <c r="M105" i="40"/>
  <c r="L142" i="40"/>
  <c r="M261" i="40"/>
  <c r="L413" i="40"/>
  <c r="L356" i="40"/>
  <c r="M427" i="40"/>
  <c r="L394" i="40"/>
  <c r="L259" i="40"/>
  <c r="L147" i="40"/>
  <c r="L83" i="40"/>
  <c r="M176" i="40"/>
  <c r="L407" i="40"/>
  <c r="L88" i="40"/>
  <c r="J269" i="40"/>
  <c r="J205" i="40"/>
  <c r="J141" i="40"/>
  <c r="K430" i="40"/>
  <c r="K344" i="40"/>
  <c r="K246" i="40"/>
  <c r="K120" i="40"/>
  <c r="L310" i="40"/>
  <c r="L90" i="40"/>
  <c r="M227" i="40"/>
  <c r="J314" i="40"/>
  <c r="J250" i="40"/>
  <c r="J186" i="40"/>
  <c r="J122" i="40"/>
  <c r="K404" i="40"/>
  <c r="K318" i="40"/>
  <c r="K216" i="40"/>
  <c r="K80" i="40"/>
  <c r="L243" i="40"/>
  <c r="M381" i="40"/>
  <c r="M163" i="40"/>
  <c r="J240" i="40"/>
  <c r="J176" i="40"/>
  <c r="J112" i="40"/>
  <c r="K391" i="40"/>
  <c r="K302" i="40"/>
  <c r="K195" i="40"/>
  <c r="L416" i="40"/>
  <c r="L208" i="40"/>
  <c r="M347" i="40"/>
  <c r="M128" i="40"/>
  <c r="M142" i="40"/>
  <c r="M206" i="40"/>
  <c r="M270" i="40"/>
  <c r="M334" i="40"/>
  <c r="M398" i="40"/>
  <c r="L105" i="40"/>
  <c r="L169" i="40"/>
  <c r="L233" i="40"/>
  <c r="L297" i="40"/>
  <c r="L361" i="40"/>
  <c r="M98" i="40"/>
  <c r="M432" i="40"/>
  <c r="L360" i="40"/>
  <c r="L152" i="40"/>
  <c r="L366" i="40"/>
  <c r="L429" i="40"/>
  <c r="M197" i="40"/>
  <c r="M317" i="40"/>
  <c r="M276" i="40"/>
  <c r="M395" i="40"/>
  <c r="L250" i="40"/>
  <c r="M235" i="40"/>
  <c r="L139" i="40"/>
  <c r="L304" i="40"/>
  <c r="L168" i="40"/>
  <c r="M351" i="40"/>
  <c r="J317" i="40"/>
  <c r="J253" i="40"/>
  <c r="J189" i="40"/>
  <c r="J125" i="40"/>
  <c r="K408" i="40"/>
  <c r="K323" i="40"/>
  <c r="K220" i="40"/>
  <c r="K86" i="40"/>
  <c r="L254" i="40"/>
  <c r="M393" i="40"/>
  <c r="M173" i="40"/>
  <c r="J298" i="40"/>
  <c r="J234" i="40"/>
  <c r="J170" i="40"/>
  <c r="J106" i="40"/>
  <c r="K383" i="40"/>
  <c r="K292" i="40"/>
  <c r="K182" i="40"/>
  <c r="L403" i="40"/>
  <c r="L190" i="40"/>
  <c r="M328" i="40"/>
  <c r="M107" i="40"/>
  <c r="J224" i="40"/>
  <c r="J160" i="40"/>
  <c r="J96" i="40"/>
  <c r="K370" i="40"/>
  <c r="K276" i="40"/>
  <c r="K160" i="40"/>
  <c r="L374" i="40"/>
  <c r="L155" i="40"/>
  <c r="M293" i="40"/>
  <c r="M94" i="40"/>
  <c r="M158" i="40"/>
  <c r="M222" i="40"/>
  <c r="M286" i="40"/>
  <c r="M350" i="40"/>
  <c r="M414" i="40"/>
  <c r="L121" i="40"/>
  <c r="L185" i="40"/>
  <c r="L249" i="40"/>
  <c r="L313" i="40"/>
  <c r="L377" i="40"/>
  <c r="M114" i="40"/>
  <c r="M178" i="40"/>
  <c r="M242" i="40"/>
  <c r="M306" i="40"/>
  <c r="M370" i="40"/>
  <c r="M434" i="40"/>
  <c r="L141" i="40"/>
  <c r="L205" i="40"/>
  <c r="L269" i="40"/>
  <c r="L333" i="40"/>
  <c r="L397" i="40"/>
  <c r="M161" i="40"/>
  <c r="M247" i="40"/>
  <c r="M332" i="40"/>
  <c r="M417" i="40"/>
  <c r="L146" i="40"/>
  <c r="L231" i="40"/>
  <c r="L316" i="40"/>
  <c r="L402" i="40"/>
  <c r="K109" i="40"/>
  <c r="K173" i="40"/>
  <c r="M100" i="40"/>
  <c r="M185" i="40"/>
  <c r="M271" i="40"/>
  <c r="M356" i="40"/>
  <c r="L84" i="40"/>
  <c r="L170" i="40"/>
  <c r="L255" i="40"/>
  <c r="L392" i="40"/>
  <c r="M360" i="40"/>
  <c r="M159" i="40"/>
  <c r="L405" i="40"/>
  <c r="M413" i="40"/>
  <c r="L228" i="40"/>
  <c r="L378" i="40"/>
  <c r="L195" i="40"/>
  <c r="M296" i="40"/>
  <c r="M415" i="40"/>
  <c r="J301" i="40"/>
  <c r="J197" i="40"/>
  <c r="J101" i="40"/>
  <c r="K310" i="40"/>
  <c r="K136" i="40"/>
  <c r="L198" i="40"/>
  <c r="M201" i="40"/>
  <c r="J274" i="40"/>
  <c r="J162" i="40"/>
  <c r="K415" i="40"/>
  <c r="K267" i="40"/>
  <c r="L419" i="40"/>
  <c r="L107" i="40"/>
  <c r="M83" i="40"/>
  <c r="J184" i="40"/>
  <c r="K434" i="40"/>
  <c r="K290" i="40"/>
  <c r="K110" i="40"/>
  <c r="L126" i="40"/>
  <c r="M157" i="40"/>
  <c r="M174" i="40"/>
  <c r="M278" i="40"/>
  <c r="M374" i="40"/>
  <c r="L129" i="40"/>
  <c r="L225" i="40"/>
  <c r="L329" i="40"/>
  <c r="M106" i="40"/>
  <c r="M194" i="40"/>
  <c r="M282" i="40"/>
  <c r="M362" i="40"/>
  <c r="L93" i="40"/>
  <c r="L181" i="40"/>
  <c r="L261" i="40"/>
  <c r="L349" i="40"/>
  <c r="M129" i="40"/>
  <c r="M236" i="40"/>
  <c r="M353" i="40"/>
  <c r="L114" i="40"/>
  <c r="L220" i="40"/>
  <c r="L338" i="40"/>
  <c r="K85" i="40"/>
  <c r="K165" i="40"/>
  <c r="M121" i="40"/>
  <c r="M239" i="40"/>
  <c r="M345" i="40"/>
  <c r="L106" i="40"/>
  <c r="L223" i="40"/>
  <c r="L330" i="40"/>
  <c r="M113" i="40"/>
  <c r="M199" i="40"/>
  <c r="M284" i="40"/>
  <c r="M369" i="40"/>
  <c r="L98" i="40"/>
  <c r="L183" i="40"/>
  <c r="L268" i="40"/>
  <c r="L354" i="40"/>
  <c r="L430" i="40"/>
  <c r="K137" i="40"/>
  <c r="K201" i="40"/>
  <c r="M195" i="40"/>
  <c r="M331" i="40"/>
  <c r="L111" i="40"/>
  <c r="L248" i="40"/>
  <c r="L383" i="40"/>
  <c r="K116" i="40"/>
  <c r="K202" i="40"/>
  <c r="K269" i="40"/>
  <c r="K333" i="40"/>
  <c r="K397" i="40"/>
  <c r="M96" i="40"/>
  <c r="M233" i="40"/>
  <c r="M371" i="40"/>
  <c r="L150" i="40"/>
  <c r="L286" i="40"/>
  <c r="L412" i="40"/>
  <c r="M333" i="40"/>
  <c r="L344" i="40"/>
  <c r="L417" i="40"/>
  <c r="M397" i="40"/>
  <c r="M389" i="40"/>
  <c r="M180" i="40"/>
  <c r="L186" i="40"/>
  <c r="M155" i="40"/>
  <c r="L288" i="40"/>
  <c r="L399" i="40"/>
  <c r="J293" i="40"/>
  <c r="J181" i="40"/>
  <c r="J83" i="40"/>
  <c r="K298" i="40"/>
  <c r="K103" i="40"/>
  <c r="L174" i="40"/>
  <c r="M147" i="40"/>
  <c r="J258" i="40"/>
  <c r="J154" i="40"/>
  <c r="L421" i="40"/>
  <c r="M344" i="40"/>
  <c r="L382" i="40"/>
  <c r="M341" i="40"/>
  <c r="M277" i="40"/>
  <c r="L435" i="40"/>
  <c r="L122" i="40"/>
  <c r="M139" i="40"/>
  <c r="L232" i="40"/>
  <c r="M287" i="40"/>
  <c r="J277" i="40"/>
  <c r="J173" i="40"/>
  <c r="K419" i="40"/>
  <c r="K284" i="40"/>
  <c r="L427" i="40"/>
  <c r="L118" i="40"/>
  <c r="M120" i="40"/>
  <c r="J242" i="40"/>
  <c r="J146" i="40"/>
  <c r="K372" i="40"/>
  <c r="K228" i="40"/>
  <c r="L352" i="40"/>
  <c r="M355" i="40"/>
  <c r="J264" i="40"/>
  <c r="J152" i="40"/>
  <c r="K402" i="40"/>
  <c r="K251" i="40"/>
  <c r="L395" i="40"/>
  <c r="M429" i="40"/>
  <c r="M102" i="40"/>
  <c r="M198" i="40"/>
  <c r="M302" i="40"/>
  <c r="M406" i="40"/>
  <c r="L145" i="40"/>
  <c r="L257" i="40"/>
  <c r="L353" i="40"/>
  <c r="M130" i="40"/>
  <c r="M218" i="40"/>
  <c r="M298" i="40"/>
  <c r="M386" i="40"/>
  <c r="L117" i="40"/>
  <c r="L197" i="40"/>
  <c r="L285" i="40"/>
  <c r="L373" i="40"/>
  <c r="M151" i="40"/>
  <c r="M268" i="40"/>
  <c r="M385" i="40"/>
  <c r="L135" i="40"/>
  <c r="L252" i="40"/>
  <c r="L370" i="40"/>
  <c r="K101" i="40"/>
  <c r="K189" i="40"/>
  <c r="M153" i="40"/>
  <c r="M260" i="40"/>
  <c r="M377" i="40"/>
  <c r="L138" i="40"/>
  <c r="L244" i="40"/>
  <c r="L351" i="40"/>
  <c r="M135" i="40"/>
  <c r="M220" i="40"/>
  <c r="M305" i="40"/>
  <c r="M391" i="40"/>
  <c r="L119" i="40"/>
  <c r="L204" i="40"/>
  <c r="L290" i="40"/>
  <c r="L375" i="40"/>
  <c r="K89" i="40"/>
  <c r="K153" i="40"/>
  <c r="M93" i="40"/>
  <c r="M229" i="40"/>
  <c r="M365" i="40"/>
  <c r="L144" i="40"/>
  <c r="L282" i="40"/>
  <c r="L409" i="40"/>
  <c r="K138" i="40"/>
  <c r="K221" i="40"/>
  <c r="K285" i="40"/>
  <c r="K349" i="40"/>
  <c r="K413" i="40"/>
  <c r="M131" i="40"/>
  <c r="M267" i="40"/>
  <c r="M404" i="40"/>
  <c r="L184" i="40"/>
  <c r="L320" i="40"/>
  <c r="L433" i="40"/>
  <c r="K162" i="40"/>
  <c r="K239" i="40"/>
  <c r="K303" i="40"/>
  <c r="M169" i="40"/>
  <c r="M307" i="40"/>
  <c r="L86" i="40"/>
  <c r="L222" i="40"/>
  <c r="L358" i="40"/>
  <c r="K100" i="40"/>
  <c r="K186" i="40"/>
  <c r="K257" i="40"/>
  <c r="K321" i="40"/>
  <c r="K385" i="40"/>
  <c r="M189" i="40"/>
  <c r="L328" i="40"/>
  <c r="L302" i="40"/>
  <c r="M269" i="40"/>
  <c r="M253" i="40"/>
  <c r="L411" i="40"/>
  <c r="L323" i="40"/>
  <c r="L131" i="40"/>
  <c r="L192" i="40"/>
  <c r="M223" i="40"/>
  <c r="J261" i="40"/>
  <c r="J165" i="40"/>
  <c r="K398" i="40"/>
  <c r="K259" i="40"/>
  <c r="L408" i="40"/>
  <c r="M419" i="40"/>
  <c r="M91" i="40"/>
  <c r="J226" i="40"/>
  <c r="J130" i="40"/>
  <c r="K362" i="40"/>
  <c r="K199" i="40"/>
  <c r="L326" i="40"/>
  <c r="M299" i="40"/>
  <c r="J248" i="40"/>
  <c r="J144" i="40"/>
  <c r="K380" i="40"/>
  <c r="K238" i="40"/>
  <c r="L346" i="40"/>
  <c r="M376" i="40"/>
  <c r="M110" i="40"/>
  <c r="M310" i="40"/>
  <c r="M422" i="40"/>
  <c r="L161" i="40"/>
  <c r="L265" i="40"/>
  <c r="L369" i="40"/>
  <c r="M138" i="40"/>
  <c r="M226" i="40"/>
  <c r="M314" i="40"/>
  <c r="M394" i="40"/>
  <c r="L125" i="40"/>
  <c r="L213" i="40"/>
  <c r="L293" i="40"/>
  <c r="L381" i="40"/>
  <c r="M172" i="40"/>
  <c r="M279" i="40"/>
  <c r="M396" i="40"/>
  <c r="L156" i="40"/>
  <c r="L263" i="40"/>
  <c r="L380" i="40"/>
  <c r="K117" i="40"/>
  <c r="K197" i="40"/>
  <c r="M164" i="40"/>
  <c r="M281" i="40"/>
  <c r="M388" i="40"/>
  <c r="L148" i="40"/>
  <c r="L266" i="40"/>
  <c r="L362" i="40"/>
  <c r="M145" i="40"/>
  <c r="M231" i="40"/>
  <c r="M316" i="40"/>
  <c r="M401" i="40"/>
  <c r="L130" i="40"/>
  <c r="L215" i="40"/>
  <c r="L300" i="40"/>
  <c r="L386" i="40"/>
  <c r="K97" i="40"/>
  <c r="K161" i="40"/>
  <c r="M109" i="40"/>
  <c r="M424" i="40"/>
  <c r="M224" i="40"/>
  <c r="L294" i="40"/>
  <c r="M213" i="40"/>
  <c r="M205" i="40"/>
  <c r="M379" i="40"/>
  <c r="L267" i="40"/>
  <c r="M123" i="40"/>
  <c r="M168" i="40"/>
  <c r="L207" i="40"/>
  <c r="J245" i="40"/>
  <c r="J149" i="40"/>
  <c r="K387" i="40"/>
  <c r="K234" i="40"/>
  <c r="L388" i="40"/>
  <c r="M363" i="40"/>
  <c r="J322" i="40"/>
  <c r="J218" i="40"/>
  <c r="J114" i="40"/>
  <c r="K351" i="40"/>
  <c r="K166" i="40"/>
  <c r="L271" i="40"/>
  <c r="M275" i="40"/>
  <c r="J232" i="40"/>
  <c r="J136" i="40"/>
  <c r="K359" i="40"/>
  <c r="K211" i="40"/>
  <c r="L318" i="40"/>
  <c r="M320" i="40"/>
  <c r="M118" i="40"/>
  <c r="M230" i="40"/>
  <c r="M326" i="40"/>
  <c r="M430" i="40"/>
  <c r="L177" i="40"/>
  <c r="L273" i="40"/>
  <c r="L385" i="40"/>
  <c r="M154" i="40"/>
  <c r="M234" i="40"/>
  <c r="M322" i="40"/>
  <c r="M410" i="40"/>
  <c r="L133" i="40"/>
  <c r="L221" i="40"/>
  <c r="L309" i="40"/>
  <c r="L389" i="40"/>
  <c r="M183" i="40"/>
  <c r="M300" i="40"/>
  <c r="M407" i="40"/>
  <c r="L167" i="40"/>
  <c r="L284" i="40"/>
  <c r="L391" i="40"/>
  <c r="K125" i="40"/>
  <c r="K213" i="40"/>
  <c r="M175" i="40"/>
  <c r="M292" i="40"/>
  <c r="M409" i="40"/>
  <c r="L159" i="40"/>
  <c r="L276" i="40"/>
  <c r="L372" i="40"/>
  <c r="M156" i="40"/>
  <c r="M241" i="40"/>
  <c r="M327" i="40"/>
  <c r="M412" i="40"/>
  <c r="L140" i="40"/>
  <c r="L226" i="40"/>
  <c r="L311" i="40"/>
  <c r="L396" i="40"/>
  <c r="K105" i="40"/>
  <c r="K169" i="40"/>
  <c r="M127" i="40"/>
  <c r="M264" i="40"/>
  <c r="M400" i="40"/>
  <c r="L179" i="40"/>
  <c r="L315" i="40"/>
  <c r="L431" i="40"/>
  <c r="K159" i="40"/>
  <c r="K237" i="40"/>
  <c r="K301" i="40"/>
  <c r="K365" i="40"/>
  <c r="K429" i="40"/>
  <c r="M165" i="40"/>
  <c r="M301" i="40"/>
  <c r="L80" i="40"/>
  <c r="L218" i="40"/>
  <c r="L355" i="40"/>
  <c r="K98" i="40"/>
  <c r="K183" i="40"/>
  <c r="K255" i="40"/>
  <c r="K319" i="40"/>
  <c r="M203" i="40"/>
  <c r="M340" i="40"/>
  <c r="L120" i="40"/>
  <c r="L256" i="40"/>
  <c r="L390" i="40"/>
  <c r="K122" i="40"/>
  <c r="K207" i="40"/>
  <c r="K273" i="40"/>
  <c r="K337" i="40"/>
  <c r="K401" i="40"/>
  <c r="M265" i="40"/>
  <c r="J393" i="40"/>
  <c r="M167" i="40"/>
  <c r="L151" i="40"/>
  <c r="L406" i="40"/>
  <c r="K177" i="40"/>
  <c r="M280" i="40"/>
  <c r="L196" i="40"/>
  <c r="K84" i="40"/>
  <c r="K245" i="40"/>
  <c r="K373" i="40"/>
  <c r="M181" i="40"/>
  <c r="L99" i="40"/>
  <c r="L371" i="40"/>
  <c r="K194" i="40"/>
  <c r="M84" i="40"/>
  <c r="M357" i="40"/>
  <c r="L424" i="40"/>
  <c r="L176" i="40"/>
  <c r="L278" i="40"/>
  <c r="M149" i="40"/>
  <c r="M372" i="40"/>
  <c r="L347" i="40"/>
  <c r="M243" i="40"/>
  <c r="L123" i="40"/>
  <c r="M112" i="40"/>
  <c r="L312" i="40"/>
  <c r="J237" i="40"/>
  <c r="J133" i="40"/>
  <c r="K376" i="40"/>
  <c r="K206" i="40"/>
  <c r="L335" i="40"/>
  <c r="M339" i="40"/>
  <c r="J306" i="40"/>
  <c r="J210" i="40"/>
  <c r="J98" i="40"/>
  <c r="K330" i="40"/>
  <c r="K147" i="40"/>
  <c r="L216" i="40"/>
  <c r="M244" i="40"/>
  <c r="J216" i="40"/>
  <c r="J120" i="40"/>
  <c r="K348" i="40"/>
  <c r="K178" i="40"/>
  <c r="L292" i="40"/>
  <c r="M134" i="40"/>
  <c r="M238" i="40"/>
  <c r="M342" i="40"/>
  <c r="L81" i="40"/>
  <c r="L193" i="40"/>
  <c r="L289" i="40"/>
  <c r="L393" i="40"/>
  <c r="M162" i="40"/>
  <c r="M250" i="40"/>
  <c r="M330" i="40"/>
  <c r="M418" i="40"/>
  <c r="L149" i="40"/>
  <c r="L229" i="40"/>
  <c r="L317" i="40"/>
  <c r="M87" i="40"/>
  <c r="M193" i="40"/>
  <c r="M311" i="40"/>
  <c r="M428" i="40"/>
  <c r="L178" i="40"/>
  <c r="L295" i="40"/>
  <c r="L410" i="40"/>
  <c r="K133" i="40"/>
  <c r="M196" i="40"/>
  <c r="M303" i="40"/>
  <c r="M420" i="40"/>
  <c r="L180" i="40"/>
  <c r="L287" i="40"/>
  <c r="M81" i="40"/>
  <c r="M252" i="40"/>
  <c r="M337" i="40"/>
  <c r="M423" i="40"/>
  <c r="L236" i="40"/>
  <c r="L322" i="40"/>
  <c r="K113" i="40"/>
  <c r="M144" i="40"/>
  <c r="M416" i="40"/>
  <c r="L334" i="40"/>
  <c r="K170" i="40"/>
  <c r="K309" i="40"/>
  <c r="J80" i="40"/>
  <c r="M319" i="40"/>
  <c r="L235" i="40"/>
  <c r="K108" i="40"/>
  <c r="K263" i="40"/>
  <c r="M221" i="40"/>
  <c r="L136" i="40"/>
  <c r="M384" i="40"/>
  <c r="M361" i="40"/>
  <c r="L158" i="40"/>
  <c r="M141" i="40"/>
  <c r="M308" i="40"/>
  <c r="L339" i="40"/>
  <c r="L211" i="40"/>
  <c r="L91" i="40"/>
  <c r="L112" i="40"/>
  <c r="J325" i="40"/>
  <c r="J229" i="40"/>
  <c r="J117" i="40"/>
  <c r="K355" i="40"/>
  <c r="K188" i="40"/>
  <c r="L280" i="40"/>
  <c r="M309" i="40"/>
  <c r="J290" i="40"/>
  <c r="J194" i="40"/>
  <c r="J90" i="40"/>
  <c r="K306" i="40"/>
  <c r="K131" i="40"/>
  <c r="L160" i="40"/>
  <c r="M191" i="40"/>
  <c r="J208" i="40"/>
  <c r="J104" i="40"/>
  <c r="K338" i="40"/>
  <c r="K144" i="40"/>
  <c r="L238" i="40"/>
  <c r="M240" i="40"/>
  <c r="M150" i="40"/>
  <c r="M246" i="40"/>
  <c r="M358" i="40"/>
  <c r="L97" i="40"/>
  <c r="L201" i="40"/>
  <c r="L305" i="40"/>
  <c r="L401" i="40"/>
  <c r="M170" i="40"/>
  <c r="M258" i="40"/>
  <c r="M346" i="40"/>
  <c r="M426" i="40"/>
  <c r="L157" i="40"/>
  <c r="L245" i="40"/>
  <c r="L325" i="40"/>
  <c r="M97" i="40"/>
  <c r="M215" i="40"/>
  <c r="M321" i="40"/>
  <c r="L82" i="40"/>
  <c r="L199" i="40"/>
  <c r="L306" i="40"/>
  <c r="L418" i="40"/>
  <c r="K149" i="40"/>
  <c r="M89" i="40"/>
  <c r="M207" i="40"/>
  <c r="M324" i="40"/>
  <c r="M431" i="40"/>
  <c r="L191" i="40"/>
  <c r="L308" i="40"/>
  <c r="M92" i="40"/>
  <c r="M177" i="40"/>
  <c r="M263" i="40"/>
  <c r="M348" i="40"/>
  <c r="M433" i="40"/>
  <c r="L162" i="40"/>
  <c r="L247" i="40"/>
  <c r="L332" i="40"/>
  <c r="L414" i="40"/>
  <c r="K121" i="40"/>
  <c r="K185" i="40"/>
  <c r="M160" i="40"/>
  <c r="M297" i="40"/>
  <c r="M435" i="40"/>
  <c r="L214" i="40"/>
  <c r="L350" i="40"/>
  <c r="K95" i="40"/>
  <c r="K180" i="40"/>
  <c r="K253" i="40"/>
  <c r="K317" i="40"/>
  <c r="K381" i="40"/>
  <c r="J88" i="40"/>
  <c r="M200" i="40"/>
  <c r="M336" i="40"/>
  <c r="L115" i="40"/>
  <c r="L251" i="40"/>
  <c r="L387" i="40"/>
  <c r="K119" i="40"/>
  <c r="K204" i="40"/>
  <c r="K271" i="40"/>
  <c r="M101" i="40"/>
  <c r="M237" i="40"/>
  <c r="M373" i="40"/>
  <c r="L154" i="40"/>
  <c r="L291" i="40"/>
  <c r="L415" i="40"/>
  <c r="K143" i="40"/>
  <c r="K225" i="40"/>
  <c r="K289" i="40"/>
  <c r="K353" i="40"/>
  <c r="K417" i="40"/>
  <c r="L368" i="40"/>
  <c r="M329" i="40"/>
  <c r="L110" i="40"/>
  <c r="M133" i="40"/>
  <c r="L260" i="40"/>
  <c r="M291" i="40"/>
  <c r="L203" i="40"/>
  <c r="M312" i="40"/>
  <c r="L104" i="40"/>
  <c r="J309" i="40"/>
  <c r="J213" i="40"/>
  <c r="J109" i="40"/>
  <c r="K334" i="40"/>
  <c r="K171" i="40"/>
  <c r="L227" i="40"/>
  <c r="M256" i="40"/>
  <c r="J282" i="40"/>
  <c r="J178" i="40"/>
  <c r="K436" i="40"/>
  <c r="K280" i="40"/>
  <c r="K96" i="40"/>
  <c r="L134" i="40"/>
  <c r="M137" i="40"/>
  <c r="J200" i="40"/>
  <c r="J87" i="40"/>
  <c r="K315" i="40"/>
  <c r="K126" i="40"/>
  <c r="L182" i="40"/>
  <c r="M211" i="40"/>
  <c r="M166" i="40"/>
  <c r="M262" i="40"/>
  <c r="M366" i="40"/>
  <c r="L113" i="40"/>
  <c r="L209" i="40"/>
  <c r="L321" i="40"/>
  <c r="M90" i="40"/>
  <c r="M186" i="40"/>
  <c r="M266" i="40"/>
  <c r="M354" i="40"/>
  <c r="L85" i="40"/>
  <c r="L165" i="40"/>
  <c r="L253" i="40"/>
  <c r="L341" i="40"/>
  <c r="M108" i="40"/>
  <c r="M225" i="40"/>
  <c r="M343" i="40"/>
  <c r="L92" i="40"/>
  <c r="L210" i="40"/>
  <c r="L327" i="40"/>
  <c r="L426" i="40"/>
  <c r="K157" i="40"/>
  <c r="M111" i="40"/>
  <c r="M217" i="40"/>
  <c r="M335" i="40"/>
  <c r="L95" i="40"/>
  <c r="L202" i="40"/>
  <c r="L319" i="40"/>
  <c r="M103" i="40"/>
  <c r="M188" i="40"/>
  <c r="M273" i="40"/>
  <c r="M359" i="40"/>
  <c r="L87" i="40"/>
  <c r="L172" i="40"/>
  <c r="L258" i="40"/>
  <c r="L343" i="40"/>
  <c r="L422" i="40"/>
  <c r="K129" i="40"/>
  <c r="K193" i="40"/>
  <c r="K254" i="40"/>
  <c r="L100" i="40"/>
  <c r="L337" i="40"/>
  <c r="L357" i="40"/>
  <c r="K181" i="40"/>
  <c r="M209" i="40"/>
  <c r="K145" i="40"/>
  <c r="L94" i="40"/>
  <c r="L420" i="40"/>
  <c r="K277" i="40"/>
  <c r="M80" i="40"/>
  <c r="M421" i="40"/>
  <c r="L423" i="40"/>
  <c r="K231" i="40"/>
  <c r="M152" i="40"/>
  <c r="M425" i="40"/>
  <c r="L324" i="40"/>
  <c r="K132" i="40"/>
  <c r="K249" i="40"/>
  <c r="K361" i="40"/>
  <c r="L379" i="40"/>
  <c r="M86" i="40"/>
  <c r="M122" i="40"/>
  <c r="M140" i="40"/>
  <c r="M132" i="40"/>
  <c r="M295" i="40"/>
  <c r="K209" i="40"/>
  <c r="L128" i="40"/>
  <c r="K106" i="40"/>
  <c r="K293" i="40"/>
  <c r="M115" i="40"/>
  <c r="L132" i="40"/>
  <c r="K87" i="40"/>
  <c r="K247" i="40"/>
  <c r="M187" i="40"/>
  <c r="K154" i="40"/>
  <c r="M411" i="40"/>
  <c r="M182" i="40"/>
  <c r="M202" i="40"/>
  <c r="M257" i="40"/>
  <c r="M249" i="40"/>
  <c r="M380" i="40"/>
  <c r="M179" i="40"/>
  <c r="L163" i="40"/>
  <c r="K127" i="40"/>
  <c r="K325" i="40"/>
  <c r="M148" i="40"/>
  <c r="L166" i="40"/>
  <c r="K130" i="40"/>
  <c r="K279" i="40"/>
  <c r="M255" i="40"/>
  <c r="L171" i="40"/>
  <c r="L376" i="40"/>
  <c r="K164" i="40"/>
  <c r="K281" i="40"/>
  <c r="K377" i="40"/>
  <c r="K423" i="40"/>
  <c r="L242" i="40"/>
  <c r="L279" i="40"/>
  <c r="L299" i="40"/>
  <c r="M285" i="40"/>
  <c r="K311" i="40"/>
  <c r="L436" i="40"/>
  <c r="K425" i="40"/>
  <c r="L277" i="40"/>
  <c r="M383" i="40"/>
  <c r="L400" i="40"/>
  <c r="M408" i="40"/>
  <c r="K111" i="40"/>
  <c r="L342" i="40"/>
  <c r="K265" i="40"/>
  <c r="J272" i="40"/>
  <c r="M214" i="40"/>
  <c r="M290" i="40"/>
  <c r="M364" i="40"/>
  <c r="M367" i="40"/>
  <c r="L108" i="40"/>
  <c r="M212" i="40"/>
  <c r="L230" i="40"/>
  <c r="K148" i="40"/>
  <c r="K341" i="40"/>
  <c r="M216" i="40"/>
  <c r="L200" i="40"/>
  <c r="K140" i="40"/>
  <c r="K287" i="40"/>
  <c r="M272" i="40"/>
  <c r="L187" i="40"/>
  <c r="L404" i="40"/>
  <c r="K175" i="40"/>
  <c r="K297" i="40"/>
  <c r="K393" i="40"/>
  <c r="L101" i="40"/>
  <c r="M315" i="40"/>
  <c r="K389" i="40"/>
  <c r="K172" i="40"/>
  <c r="L239" i="40"/>
  <c r="K313" i="40"/>
  <c r="K93" i="40"/>
  <c r="K421" i="40"/>
  <c r="L307" i="40"/>
  <c r="J84" i="40"/>
  <c r="J168" i="40"/>
  <c r="M294" i="40"/>
  <c r="M378" i="40"/>
  <c r="L124" i="40"/>
  <c r="L116" i="40"/>
  <c r="L194" i="40"/>
  <c r="M245" i="40"/>
  <c r="L264" i="40"/>
  <c r="K191" i="40"/>
  <c r="K357" i="40"/>
  <c r="M251" i="40"/>
  <c r="L270" i="40"/>
  <c r="K151" i="40"/>
  <c r="K295" i="40"/>
  <c r="M288" i="40"/>
  <c r="L206" i="40"/>
  <c r="L425" i="40"/>
  <c r="K196" i="40"/>
  <c r="K305" i="40"/>
  <c r="K409" i="40"/>
  <c r="M390" i="40"/>
  <c r="L234" i="40"/>
  <c r="K212" i="40"/>
  <c r="L303" i="40"/>
  <c r="M323" i="40"/>
  <c r="K217" i="40"/>
  <c r="M124" i="40"/>
  <c r="K261" i="40"/>
  <c r="K223" i="40"/>
  <c r="K345" i="40"/>
  <c r="K369" i="40"/>
  <c r="K264" i="40"/>
  <c r="L137" i="40"/>
  <c r="L189" i="40"/>
  <c r="L348" i="40"/>
  <c r="L340" i="40"/>
  <c r="L364" i="40"/>
  <c r="M349" i="40"/>
  <c r="L367" i="40"/>
  <c r="K229" i="40"/>
  <c r="K405" i="40"/>
  <c r="M352" i="40"/>
  <c r="L336" i="40"/>
  <c r="K215" i="40"/>
  <c r="M117" i="40"/>
  <c r="M392" i="40"/>
  <c r="L272" i="40"/>
  <c r="K90" i="40"/>
  <c r="K233" i="40"/>
  <c r="K329" i="40"/>
  <c r="K433" i="40"/>
  <c r="K394" i="40"/>
  <c r="L432" i="40"/>
  <c r="L241" i="40"/>
  <c r="K81" i="40"/>
  <c r="L398" i="40"/>
  <c r="M387" i="40"/>
  <c r="M136" i="40"/>
  <c r="K241" i="40"/>
  <c r="L102" i="40"/>
  <c r="C28" i="40" l="1"/>
  <c r="C29" i="40"/>
  <c r="C30" i="40"/>
  <c r="C31" i="40" s="1"/>
</calcChain>
</file>

<file path=xl/sharedStrings.xml><?xml version="1.0" encoding="utf-8"?>
<sst xmlns="http://schemas.openxmlformats.org/spreadsheetml/2006/main" count="46" uniqueCount="46">
  <si>
    <t>Cold gas temperature  [K]</t>
  </si>
  <si>
    <t>Hot gas temperature [K]</t>
  </si>
  <si>
    <t>Expansion piston area [m²]</t>
  </si>
  <si>
    <t>Step Piston area [m²]</t>
  </si>
  <si>
    <t>Compression piston area [m²]</t>
  </si>
  <si>
    <t>Inputs</t>
  </si>
  <si>
    <t>Outputs</t>
  </si>
  <si>
    <t>Compression piston diameter d2 [m]</t>
  </si>
  <si>
    <t>Expansion piston diameter [m]</t>
  </si>
  <si>
    <t>Step piston diameter d1  [m]</t>
  </si>
  <si>
    <t>Stroke [m]</t>
  </si>
  <si>
    <t>Gas mass [kg]</t>
  </si>
  <si>
    <t>Maximum pressure [Pa]</t>
  </si>
  <si>
    <t>Minimum pressure [Pa]</t>
  </si>
  <si>
    <t>Mean pressure [Pa]</t>
  </si>
  <si>
    <t>Sweptvolume [m³]</t>
  </si>
  <si>
    <t>Calculation</t>
  </si>
  <si>
    <t>cold 
volume [m³]</t>
  </si>
  <si>
    <t>hot 
volume [m³]</t>
  </si>
  <si>
    <t>Engine speed [1/s]</t>
  </si>
  <si>
    <t>Compression</t>
  </si>
  <si>
    <t>Compression ratio</t>
  </si>
  <si>
    <t>Expansion</t>
  </si>
  <si>
    <t>Heat dissipation</t>
  </si>
  <si>
    <t>Heat supply</t>
  </si>
  <si>
    <t>Gas constant of Helium [J/kgK]</t>
  </si>
  <si>
    <t>Heater volume [m³]</t>
  </si>
  <si>
    <t>Cooler volume [m³]</t>
  </si>
  <si>
    <t>Regenerator volume [m³]</t>
  </si>
  <si>
    <t>Total ideal cycle work [J]</t>
  </si>
  <si>
    <t>Ideal cycle power [kW]</t>
  </si>
  <si>
    <t>p-V Simulation of an alphagamma® Stirling-Engine</t>
  </si>
  <si>
    <t>total 
volume [m³]</t>
  </si>
  <si>
    <t>stroke expansion piston [m]</t>
  </si>
  <si>
    <t>stroke compr. piston [m]</t>
  </si>
  <si>
    <t>Reg. temperature [K]</t>
  </si>
  <si>
    <t>working gas pressure [Pa]</t>
  </si>
  <si>
    <t>exp. piston 
work [J]</t>
  </si>
  <si>
    <t>comp. piston 
work [J]</t>
  </si>
  <si>
    <t>piston force 
exp. [N]</t>
  </si>
  <si>
    <t>piston force 
comp. [N]</t>
  </si>
  <si>
    <t>total indicated work [J]</t>
  </si>
  <si>
    <t>Work compression piston [J]</t>
  </si>
  <si>
    <t>Work expansion piston [J]</t>
  </si>
  <si>
    <t>step No.</t>
  </si>
  <si>
    <t>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</si>
</sst>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
    <numFmt numFmtId="167" formatCode="0.0E+00"/>
  </numFmts>
  <fonts count="12" x14ac:knownFonts="1">
    <font>
      <sz val="11"/>
      <color theme="1"/>
      <name val="Calibri"/>
      <family val="2"/>
      <scheme val="minor"/>
    </font>
    <font>
      <sz val="20"/>
      <color theme="1"/>
      <name val="Calibri"/>
      <family val="2"/>
      <scheme val="minor"/>
    </font>
    <font>
      <sz val="11"/>
      <name val="Calibri"/>
      <family val="2"/>
      <scheme val="minor"/>
    </font>
    <font>
      <sz val="11"/>
      <color rgb="FFFF0000"/>
      <name val="Calibri"/>
      <family val="2"/>
      <scheme val="minor"/>
    </font>
    <font>
      <b/>
      <sz val="12"/>
      <color theme="1"/>
      <name val="Calibri"/>
      <family val="2"/>
      <scheme val="minor"/>
    </font>
    <font>
      <sz val="22"/>
      <color theme="1"/>
      <name val="Calibri"/>
      <family val="2"/>
      <scheme val="minor"/>
    </font>
    <font>
      <sz val="20"/>
      <color theme="0" tint="-0.499984740745262"/>
      <name val="Calibri"/>
      <family val="2"/>
      <scheme val="minor"/>
    </font>
    <font>
      <i/>
      <sz val="22"/>
      <color theme="1"/>
      <name val="Calibri"/>
      <family val="2"/>
      <scheme val="minor"/>
    </font>
    <font>
      <sz val="11"/>
      <color theme="0"/>
      <name val="Calibri"/>
      <family val="2"/>
      <scheme val="minor"/>
    </font>
    <font>
      <sz val="11"/>
      <color theme="1" tint="0.499984740745262"/>
      <name val="Calibri"/>
      <family val="2"/>
      <scheme val="minor"/>
    </font>
    <font>
      <sz val="20"/>
      <color theme="1" tint="0.499984740745262"/>
      <name val="Calibri"/>
      <family val="2"/>
      <scheme val="minor"/>
    </font>
    <font>
      <sz val="18"/>
      <color theme="1" tint="0.499984740745262"/>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4">
    <border>
      <left/>
      <right/>
      <top/>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
    <xf numFmtId="0" fontId="0" fillId="0" borderId="0"/>
  </cellStyleXfs>
  <cellXfs count="42">
    <xf numFmtId="0" fontId="0" fillId="0" borderId="0" xfId="0"/>
    <xf numFmtId="0" fontId="1" fillId="0" borderId="0" xfId="0" applyFont="1"/>
    <xf numFmtId="2" fontId="0" fillId="0" borderId="0" xfId="0" applyNumberFormat="1"/>
    <xf numFmtId="0" fontId="0" fillId="0" borderId="1" xfId="0" applyBorder="1"/>
    <xf numFmtId="0" fontId="0" fillId="0" borderId="0" xfId="0" applyFill="1"/>
    <xf numFmtId="2" fontId="0" fillId="0" borderId="0" xfId="0" applyNumberFormat="1" applyFill="1"/>
    <xf numFmtId="164" fontId="0" fillId="0" borderId="0" xfId="0" applyNumberFormat="1"/>
    <xf numFmtId="1" fontId="0" fillId="0" borderId="0" xfId="0" applyNumberFormat="1" applyFill="1"/>
    <xf numFmtId="0" fontId="0" fillId="0" borderId="0" xfId="0" applyAlignment="1">
      <alignment horizontal="left"/>
    </xf>
    <xf numFmtId="0" fontId="2" fillId="0" borderId="0" xfId="0" applyFont="1" applyFill="1"/>
    <xf numFmtId="0" fontId="3" fillId="0" borderId="0" xfId="0" applyFont="1" applyFill="1"/>
    <xf numFmtId="0" fontId="4" fillId="0" borderId="0" xfId="0" applyFont="1" applyFill="1"/>
    <xf numFmtId="166" fontId="0" fillId="0" borderId="0" xfId="0" applyNumberFormat="1" applyFill="1"/>
    <xf numFmtId="0" fontId="0" fillId="0" borderId="0" xfId="0" applyBorder="1" applyAlignment="1">
      <alignment vertical="top" wrapText="1"/>
    </xf>
    <xf numFmtId="0" fontId="0" fillId="0" borderId="0" xfId="0" applyBorder="1"/>
    <xf numFmtId="165" fontId="0" fillId="0" borderId="2" xfId="0" applyNumberFormat="1" applyFill="1" applyBorder="1" applyAlignment="1">
      <alignment horizontal="right" indent="1"/>
    </xf>
    <xf numFmtId="167" fontId="0" fillId="0" borderId="2" xfId="0" applyNumberFormat="1" applyFill="1" applyBorder="1" applyAlignment="1">
      <alignment horizontal="right" indent="1"/>
    </xf>
    <xf numFmtId="1" fontId="0" fillId="0" borderId="2" xfId="0" applyNumberFormat="1" applyFill="1" applyBorder="1" applyAlignment="1">
      <alignment horizontal="right" indent="1"/>
    </xf>
    <xf numFmtId="166" fontId="0" fillId="0" borderId="2" xfId="0" applyNumberFormat="1" applyFill="1" applyBorder="1" applyAlignment="1">
      <alignment horizontal="right" indent="1"/>
    </xf>
    <xf numFmtId="11" fontId="0" fillId="0" borderId="2" xfId="0" applyNumberFormat="1" applyFill="1" applyBorder="1" applyAlignment="1">
      <alignment horizontal="right" indent="1"/>
    </xf>
    <xf numFmtId="2" fontId="0" fillId="0" borderId="2" xfId="0" applyNumberFormat="1" applyFill="1" applyBorder="1" applyAlignment="1">
      <alignment horizontal="right" indent="1"/>
    </xf>
    <xf numFmtId="164" fontId="0" fillId="0" borderId="2" xfId="0" applyNumberFormat="1" applyFill="1" applyBorder="1" applyAlignment="1">
      <alignment horizontal="right" indent="1"/>
    </xf>
    <xf numFmtId="165" fontId="0" fillId="2" borderId="2" xfId="0" applyNumberFormat="1" applyFill="1" applyBorder="1" applyAlignment="1">
      <alignment horizontal="right" indent="1"/>
    </xf>
    <xf numFmtId="0" fontId="5" fillId="0" borderId="0" xfId="0" applyFont="1" applyAlignment="1"/>
    <xf numFmtId="0" fontId="7" fillId="0" borderId="0" xfId="0" applyFont="1" applyAlignment="1"/>
    <xf numFmtId="1" fontId="0" fillId="0" borderId="0" xfId="0" applyNumberFormat="1"/>
    <xf numFmtId="0" fontId="6" fillId="0" borderId="0" xfId="0" applyFont="1" applyBorder="1" applyAlignment="1"/>
    <xf numFmtId="1" fontId="2" fillId="0" borderId="0" xfId="0" applyNumberFormat="1" applyFont="1"/>
    <xf numFmtId="166" fontId="2" fillId="0" borderId="0" xfId="0" applyNumberFormat="1" applyFont="1"/>
    <xf numFmtId="0" fontId="9" fillId="0" borderId="3" xfId="0" applyFont="1" applyBorder="1" applyAlignment="1">
      <alignment horizontal="center" vertical="center" wrapText="1"/>
    </xf>
    <xf numFmtId="1" fontId="9" fillId="0" borderId="3" xfId="0" applyNumberFormat="1" applyFont="1" applyBorder="1"/>
    <xf numFmtId="2" fontId="9" fillId="0" borderId="3" xfId="0" applyNumberFormat="1" applyFont="1" applyBorder="1"/>
    <xf numFmtId="165" fontId="9" fillId="0" borderId="3" xfId="0" applyNumberFormat="1" applyFont="1" applyBorder="1"/>
    <xf numFmtId="11" fontId="9" fillId="0" borderId="3" xfId="0" applyNumberFormat="1" applyFont="1" applyBorder="1"/>
    <xf numFmtId="166" fontId="9" fillId="0" borderId="3" xfId="0" applyNumberFormat="1" applyFont="1" applyBorder="1"/>
    <xf numFmtId="2" fontId="8" fillId="0" borderId="3" xfId="0" applyNumberFormat="1" applyFont="1" applyBorder="1"/>
    <xf numFmtId="0" fontId="0" fillId="0" borderId="2" xfId="0" applyFill="1" applyBorder="1" applyAlignment="1">
      <alignment horizontal="left" indent="1"/>
    </xf>
    <xf numFmtId="0" fontId="1" fillId="4" borderId="2" xfId="0" applyFont="1" applyFill="1" applyBorder="1" applyAlignment="1">
      <alignment horizontal="left" indent="2"/>
    </xf>
    <xf numFmtId="0" fontId="0" fillId="2" borderId="2" xfId="0" applyFill="1" applyBorder="1" applyAlignment="1">
      <alignment horizontal="left" indent="1"/>
    </xf>
    <xf numFmtId="0" fontId="1" fillId="3" borderId="2" xfId="0" applyFont="1" applyFill="1" applyBorder="1" applyAlignment="1">
      <alignment horizontal="left" indent="2"/>
    </xf>
    <xf numFmtId="0" fontId="11" fillId="0" borderId="3" xfId="0" applyFont="1" applyBorder="1" applyAlignment="1">
      <alignment horizontal="center" vertical="top" textRotation="90"/>
    </xf>
    <xf numFmtId="0" fontId="10" fillId="0" borderId="3" xfId="0" applyFont="1" applyBorder="1" applyAlignment="1">
      <alignment horizontal="left" vertical="center" wrapText="1" inden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p-V-diagram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lineMarker"/>
        <c:varyColors val="0"/>
        <c:ser>
          <c:idx val="0"/>
          <c:order val="0"/>
          <c:tx>
            <c:v>p-V-cycle</c:v>
          </c:tx>
          <c:spPr>
            <a:ln w="19050" cap="rnd">
              <a:solidFill>
                <a:schemeClr val="accent1"/>
              </a:solidFill>
              <a:round/>
            </a:ln>
            <a:effectLst/>
          </c:spPr>
          <c:marker>
            <c:symbol val="none"/>
          </c:marker>
          <c:xVal>
            <c:numRef>
              <c:f>'alphagamma- isothermal'!$G$36:$G$436</c:f>
              <c:numCache>
                <c:formatCode>0.00E+00</c:formatCode>
                <c:ptCount val="401"/>
                <c:pt idx="0">
                  <c:v>1.1701990666265474E-3</c:v>
                </c:pt>
                <c:pt idx="1">
                  <c:v>1.1663820315524357E-3</c:v>
                </c:pt>
                <c:pt idx="2">
                  <c:v>1.1625649964783242E-3</c:v>
                </c:pt>
                <c:pt idx="3">
                  <c:v>1.1587479614042124E-3</c:v>
                </c:pt>
                <c:pt idx="4">
                  <c:v>1.1549309263301009E-3</c:v>
                </c:pt>
                <c:pt idx="5">
                  <c:v>1.1511138912559892E-3</c:v>
                </c:pt>
                <c:pt idx="6">
                  <c:v>1.1472968561818777E-3</c:v>
                </c:pt>
                <c:pt idx="7">
                  <c:v>1.143479821107766E-3</c:v>
                </c:pt>
                <c:pt idx="8">
                  <c:v>1.1396627860336545E-3</c:v>
                </c:pt>
                <c:pt idx="9">
                  <c:v>1.1358457509595427E-3</c:v>
                </c:pt>
                <c:pt idx="10">
                  <c:v>1.1320287158854312E-3</c:v>
                </c:pt>
                <c:pt idx="11">
                  <c:v>1.1282116808113195E-3</c:v>
                </c:pt>
                <c:pt idx="12">
                  <c:v>1.124394645737208E-3</c:v>
                </c:pt>
                <c:pt idx="13">
                  <c:v>1.1205776106630962E-3</c:v>
                </c:pt>
                <c:pt idx="14">
                  <c:v>1.1167605755889847E-3</c:v>
                </c:pt>
                <c:pt idx="15">
                  <c:v>1.112943540514873E-3</c:v>
                </c:pt>
                <c:pt idx="16">
                  <c:v>1.1091265054407615E-3</c:v>
                </c:pt>
                <c:pt idx="17">
                  <c:v>1.1053094703666498E-3</c:v>
                </c:pt>
                <c:pt idx="18">
                  <c:v>1.1014924352925383E-3</c:v>
                </c:pt>
                <c:pt idx="19">
                  <c:v>1.0976754002184265E-3</c:v>
                </c:pt>
                <c:pt idx="20">
                  <c:v>1.093858365144315E-3</c:v>
                </c:pt>
                <c:pt idx="21">
                  <c:v>1.0900413300702033E-3</c:v>
                </c:pt>
                <c:pt idx="22">
                  <c:v>1.0862242949960918E-3</c:v>
                </c:pt>
                <c:pt idx="23">
                  <c:v>1.0824072599219801E-3</c:v>
                </c:pt>
                <c:pt idx="24">
                  <c:v>1.0785902248478686E-3</c:v>
                </c:pt>
                <c:pt idx="25">
                  <c:v>1.0747731897737568E-3</c:v>
                </c:pt>
                <c:pt idx="26">
                  <c:v>1.0709561546996453E-3</c:v>
                </c:pt>
                <c:pt idx="27">
                  <c:v>1.0671391196255336E-3</c:v>
                </c:pt>
                <c:pt idx="28">
                  <c:v>1.0633220845514221E-3</c:v>
                </c:pt>
                <c:pt idx="29">
                  <c:v>1.0595050494773104E-3</c:v>
                </c:pt>
                <c:pt idx="30">
                  <c:v>1.0556880144031988E-3</c:v>
                </c:pt>
                <c:pt idx="31">
                  <c:v>1.0518709793290871E-3</c:v>
                </c:pt>
                <c:pt idx="32">
                  <c:v>1.0480539442549756E-3</c:v>
                </c:pt>
                <c:pt idx="33">
                  <c:v>1.0442369091808639E-3</c:v>
                </c:pt>
                <c:pt idx="34">
                  <c:v>1.0404198741067524E-3</c:v>
                </c:pt>
                <c:pt idx="35">
                  <c:v>1.0366028390326406E-3</c:v>
                </c:pt>
                <c:pt idx="36">
                  <c:v>1.0327858039585291E-3</c:v>
                </c:pt>
                <c:pt idx="37">
                  <c:v>1.0289687688844174E-3</c:v>
                </c:pt>
                <c:pt idx="38">
                  <c:v>1.0251517338103059E-3</c:v>
                </c:pt>
                <c:pt idx="39">
                  <c:v>1.0213346987361942E-3</c:v>
                </c:pt>
                <c:pt idx="40">
                  <c:v>1.0175176636620827E-3</c:v>
                </c:pt>
                <c:pt idx="41">
                  <c:v>1.0137006285879709E-3</c:v>
                </c:pt>
                <c:pt idx="42">
                  <c:v>1.0098835935138594E-3</c:v>
                </c:pt>
                <c:pt idx="43">
                  <c:v>1.0060665584397477E-3</c:v>
                </c:pt>
                <c:pt idx="44">
                  <c:v>1.0022495233656362E-3</c:v>
                </c:pt>
                <c:pt idx="45">
                  <c:v>9.9843248829152445E-4</c:v>
                </c:pt>
                <c:pt idx="46">
                  <c:v>9.9461545321741294E-4</c:v>
                </c:pt>
                <c:pt idx="47">
                  <c:v>9.9079841814330122E-4</c:v>
                </c:pt>
                <c:pt idx="48">
                  <c:v>9.8698138306918971E-4</c:v>
                </c:pt>
                <c:pt idx="49">
                  <c:v>9.8316434799507798E-4</c:v>
                </c:pt>
                <c:pt idx="50">
                  <c:v>9.7934731292096647E-4</c:v>
                </c:pt>
                <c:pt idx="51">
                  <c:v>9.7553027784685485E-4</c:v>
                </c:pt>
                <c:pt idx="52">
                  <c:v>9.7171324277274323E-4</c:v>
                </c:pt>
                <c:pt idx="53">
                  <c:v>9.6789620769863172E-4</c:v>
                </c:pt>
                <c:pt idx="54">
                  <c:v>9.6407917262451999E-4</c:v>
                </c:pt>
                <c:pt idx="55">
                  <c:v>9.6026213755040848E-4</c:v>
                </c:pt>
                <c:pt idx="56">
                  <c:v>9.5644510247629687E-4</c:v>
                </c:pt>
                <c:pt idx="57">
                  <c:v>9.5262806740218525E-4</c:v>
                </c:pt>
                <c:pt idx="58">
                  <c:v>9.4881103232807374E-4</c:v>
                </c:pt>
                <c:pt idx="59">
                  <c:v>9.4499399725396201E-4</c:v>
                </c:pt>
                <c:pt idx="60">
                  <c:v>9.411769621798505E-4</c:v>
                </c:pt>
                <c:pt idx="61">
                  <c:v>9.3735992710573888E-4</c:v>
                </c:pt>
                <c:pt idx="62">
                  <c:v>9.3354289203162726E-4</c:v>
                </c:pt>
                <c:pt idx="63">
                  <c:v>9.2972585695751575E-4</c:v>
                </c:pt>
                <c:pt idx="64">
                  <c:v>9.2590882188340403E-4</c:v>
                </c:pt>
                <c:pt idx="65">
                  <c:v>9.2209178680929252E-4</c:v>
                </c:pt>
                <c:pt idx="66">
                  <c:v>9.182747517351809E-4</c:v>
                </c:pt>
                <c:pt idx="67">
                  <c:v>9.1445771666106928E-4</c:v>
                </c:pt>
                <c:pt idx="68">
                  <c:v>9.1064068158695777E-4</c:v>
                </c:pt>
                <c:pt idx="69">
                  <c:v>9.0682364651284604E-4</c:v>
                </c:pt>
                <c:pt idx="70">
                  <c:v>9.0300661143873453E-4</c:v>
                </c:pt>
                <c:pt idx="71">
                  <c:v>8.9918957636462291E-4</c:v>
                </c:pt>
                <c:pt idx="72">
                  <c:v>8.9537254129051129E-4</c:v>
                </c:pt>
                <c:pt idx="73">
                  <c:v>8.9155550621639978E-4</c:v>
                </c:pt>
                <c:pt idx="74">
                  <c:v>8.8773847114228816E-4</c:v>
                </c:pt>
                <c:pt idx="75">
                  <c:v>8.8392143606817655E-4</c:v>
                </c:pt>
                <c:pt idx="76">
                  <c:v>8.8010440099406493E-4</c:v>
                </c:pt>
                <c:pt idx="77">
                  <c:v>8.7628736591995342E-4</c:v>
                </c:pt>
                <c:pt idx="78">
                  <c:v>8.7247033084584169E-4</c:v>
                </c:pt>
                <c:pt idx="79">
                  <c:v>8.6865329577173018E-4</c:v>
                </c:pt>
                <c:pt idx="80">
                  <c:v>8.6483626069761856E-4</c:v>
                </c:pt>
                <c:pt idx="81">
                  <c:v>8.6101922562350694E-4</c:v>
                </c:pt>
                <c:pt idx="82">
                  <c:v>8.5720219054939543E-4</c:v>
                </c:pt>
                <c:pt idx="83">
                  <c:v>8.5338515547528371E-4</c:v>
                </c:pt>
                <c:pt idx="84">
                  <c:v>8.4956812040117219E-4</c:v>
                </c:pt>
                <c:pt idx="85">
                  <c:v>8.4575108532706058E-4</c:v>
                </c:pt>
                <c:pt idx="86">
                  <c:v>8.4193405025294896E-4</c:v>
                </c:pt>
                <c:pt idx="87">
                  <c:v>8.3811701517883734E-4</c:v>
                </c:pt>
                <c:pt idx="88">
                  <c:v>8.3429998010472572E-4</c:v>
                </c:pt>
                <c:pt idx="89">
                  <c:v>8.3048294503061421E-4</c:v>
                </c:pt>
                <c:pt idx="90">
                  <c:v>8.2666590995650259E-4</c:v>
                </c:pt>
                <c:pt idx="91">
                  <c:v>8.2284887488239097E-4</c:v>
                </c:pt>
                <c:pt idx="92">
                  <c:v>8.1903183980827935E-4</c:v>
                </c:pt>
                <c:pt idx="93">
                  <c:v>8.1521480473416774E-4</c:v>
                </c:pt>
                <c:pt idx="94">
                  <c:v>8.1139776966005623E-4</c:v>
                </c:pt>
                <c:pt idx="95">
                  <c:v>8.0758073458594461E-4</c:v>
                </c:pt>
                <c:pt idx="96">
                  <c:v>8.0376369951183299E-4</c:v>
                </c:pt>
                <c:pt idx="97">
                  <c:v>7.9994666443772137E-4</c:v>
                </c:pt>
                <c:pt idx="98">
                  <c:v>7.9612962936360975E-4</c:v>
                </c:pt>
                <c:pt idx="99">
                  <c:v>7.9231259428949824E-4</c:v>
                </c:pt>
                <c:pt idx="100">
                  <c:v>7.8849555921538662E-4</c:v>
                </c:pt>
                <c:pt idx="101">
                  <c:v>7.9231259428949824E-4</c:v>
                </c:pt>
                <c:pt idx="102">
                  <c:v>7.9612962936360975E-4</c:v>
                </c:pt>
                <c:pt idx="103">
                  <c:v>7.9994666443772137E-4</c:v>
                </c:pt>
                <c:pt idx="104">
                  <c:v>8.0376369951183299E-4</c:v>
                </c:pt>
                <c:pt idx="105">
                  <c:v>8.075807345859445E-4</c:v>
                </c:pt>
                <c:pt idx="106">
                  <c:v>8.1139776966005623E-4</c:v>
                </c:pt>
                <c:pt idx="107">
                  <c:v>8.1521480473416774E-4</c:v>
                </c:pt>
                <c:pt idx="108">
                  <c:v>8.1903183980827935E-4</c:v>
                </c:pt>
                <c:pt idx="109">
                  <c:v>8.2284887488239097E-4</c:v>
                </c:pt>
                <c:pt idx="110">
                  <c:v>8.2666590995650259E-4</c:v>
                </c:pt>
                <c:pt idx="111">
                  <c:v>8.3048294503061421E-4</c:v>
                </c:pt>
                <c:pt idx="112">
                  <c:v>8.3429998010472572E-4</c:v>
                </c:pt>
                <c:pt idx="113">
                  <c:v>8.3811701517883745E-4</c:v>
                </c:pt>
                <c:pt idx="114">
                  <c:v>8.4193405025294896E-4</c:v>
                </c:pt>
                <c:pt idx="115">
                  <c:v>8.4575108532706047E-4</c:v>
                </c:pt>
                <c:pt idx="116">
                  <c:v>8.4956812040117219E-4</c:v>
                </c:pt>
                <c:pt idx="117">
                  <c:v>8.5338515547528371E-4</c:v>
                </c:pt>
                <c:pt idx="118">
                  <c:v>8.5720219054939532E-4</c:v>
                </c:pt>
                <c:pt idx="119">
                  <c:v>8.6101922562350694E-4</c:v>
                </c:pt>
                <c:pt idx="120">
                  <c:v>8.6483626069761856E-4</c:v>
                </c:pt>
                <c:pt idx="121">
                  <c:v>8.6865329577173018E-4</c:v>
                </c:pt>
                <c:pt idx="122">
                  <c:v>8.724703308458418E-4</c:v>
                </c:pt>
                <c:pt idx="123">
                  <c:v>8.7628736591995342E-4</c:v>
                </c:pt>
                <c:pt idx="124">
                  <c:v>8.8010440099406493E-4</c:v>
                </c:pt>
                <c:pt idx="125">
                  <c:v>8.8392143606817644E-4</c:v>
                </c:pt>
                <c:pt idx="126">
                  <c:v>8.8773847114228816E-4</c:v>
                </c:pt>
                <c:pt idx="127">
                  <c:v>8.9155550621639967E-4</c:v>
                </c:pt>
                <c:pt idx="128">
                  <c:v>8.953725412905114E-4</c:v>
                </c:pt>
                <c:pt idx="129">
                  <c:v>8.9918957636462291E-4</c:v>
                </c:pt>
                <c:pt idx="130">
                  <c:v>9.0300661143873453E-4</c:v>
                </c:pt>
                <c:pt idx="131">
                  <c:v>9.0682364651284615E-4</c:v>
                </c:pt>
                <c:pt idx="132">
                  <c:v>9.1064068158695777E-4</c:v>
                </c:pt>
                <c:pt idx="133">
                  <c:v>9.1445771666106939E-4</c:v>
                </c:pt>
                <c:pt idx="134">
                  <c:v>9.182747517351809E-4</c:v>
                </c:pt>
                <c:pt idx="135">
                  <c:v>9.2209178680929262E-4</c:v>
                </c:pt>
                <c:pt idx="136">
                  <c:v>9.2590882188340413E-4</c:v>
                </c:pt>
                <c:pt idx="137">
                  <c:v>9.2972585695751564E-4</c:v>
                </c:pt>
                <c:pt idx="138">
                  <c:v>9.3354289203162726E-4</c:v>
                </c:pt>
                <c:pt idx="139">
                  <c:v>9.3735992710573888E-4</c:v>
                </c:pt>
                <c:pt idx="140">
                  <c:v>9.411769621798505E-4</c:v>
                </c:pt>
                <c:pt idx="141">
                  <c:v>9.4499399725396212E-4</c:v>
                </c:pt>
                <c:pt idx="142">
                  <c:v>9.4881103232807374E-4</c:v>
                </c:pt>
                <c:pt idx="143">
                  <c:v>9.5262806740218536E-4</c:v>
                </c:pt>
                <c:pt idx="144">
                  <c:v>9.5644510247629687E-4</c:v>
                </c:pt>
                <c:pt idx="145">
                  <c:v>9.6026213755040848E-4</c:v>
                </c:pt>
                <c:pt idx="146">
                  <c:v>9.640791726245201E-4</c:v>
                </c:pt>
                <c:pt idx="147">
                  <c:v>9.6789620769863172E-4</c:v>
                </c:pt>
                <c:pt idx="148">
                  <c:v>9.7171324277274334E-4</c:v>
                </c:pt>
                <c:pt idx="149">
                  <c:v>9.7553027784685485E-4</c:v>
                </c:pt>
                <c:pt idx="150">
                  <c:v>9.7934731292096647E-4</c:v>
                </c:pt>
                <c:pt idx="151">
                  <c:v>9.8316434799507798E-4</c:v>
                </c:pt>
                <c:pt idx="152">
                  <c:v>9.8698138306918971E-4</c:v>
                </c:pt>
                <c:pt idx="153">
                  <c:v>9.9079841814330143E-4</c:v>
                </c:pt>
                <c:pt idx="154">
                  <c:v>9.9461545321741273E-4</c:v>
                </c:pt>
                <c:pt idx="155">
                  <c:v>9.9843248829152445E-4</c:v>
                </c:pt>
                <c:pt idx="156">
                  <c:v>1.0022495233656362E-3</c:v>
                </c:pt>
                <c:pt idx="157">
                  <c:v>1.0060665584397477E-3</c:v>
                </c:pt>
                <c:pt idx="158">
                  <c:v>1.0098835935138594E-3</c:v>
                </c:pt>
                <c:pt idx="159">
                  <c:v>1.0137006285879709E-3</c:v>
                </c:pt>
                <c:pt idx="160">
                  <c:v>1.0175176636620827E-3</c:v>
                </c:pt>
                <c:pt idx="161">
                  <c:v>1.0213346987361944E-3</c:v>
                </c:pt>
                <c:pt idx="162">
                  <c:v>1.0251517338103059E-3</c:v>
                </c:pt>
                <c:pt idx="163">
                  <c:v>1.0289687688844174E-3</c:v>
                </c:pt>
                <c:pt idx="164">
                  <c:v>1.0327858039585291E-3</c:v>
                </c:pt>
                <c:pt idx="165">
                  <c:v>1.0366028390326409E-3</c:v>
                </c:pt>
                <c:pt idx="166">
                  <c:v>1.0404198741067522E-3</c:v>
                </c:pt>
                <c:pt idx="167">
                  <c:v>1.0442369091808639E-3</c:v>
                </c:pt>
                <c:pt idx="168">
                  <c:v>1.0480539442549756E-3</c:v>
                </c:pt>
                <c:pt idx="169">
                  <c:v>1.0518709793290873E-3</c:v>
                </c:pt>
                <c:pt idx="170">
                  <c:v>1.0556880144031986E-3</c:v>
                </c:pt>
                <c:pt idx="171">
                  <c:v>1.0595050494773104E-3</c:v>
                </c:pt>
                <c:pt idx="172">
                  <c:v>1.0633220845514221E-3</c:v>
                </c:pt>
                <c:pt idx="173">
                  <c:v>1.0671391196255338E-3</c:v>
                </c:pt>
                <c:pt idx="174">
                  <c:v>1.0709561546996453E-3</c:v>
                </c:pt>
                <c:pt idx="175">
                  <c:v>1.0747731897737568E-3</c:v>
                </c:pt>
                <c:pt idx="176">
                  <c:v>1.0785902248478686E-3</c:v>
                </c:pt>
                <c:pt idx="177">
                  <c:v>1.0824072599219801E-3</c:v>
                </c:pt>
                <c:pt idx="178">
                  <c:v>1.0862242949960918E-3</c:v>
                </c:pt>
                <c:pt idx="179">
                  <c:v>1.0900413300702033E-3</c:v>
                </c:pt>
                <c:pt idx="180">
                  <c:v>1.093858365144315E-3</c:v>
                </c:pt>
                <c:pt idx="181">
                  <c:v>1.0976754002184268E-3</c:v>
                </c:pt>
                <c:pt idx="182">
                  <c:v>1.1014924352925383E-3</c:v>
                </c:pt>
                <c:pt idx="183">
                  <c:v>1.1053094703666498E-3</c:v>
                </c:pt>
                <c:pt idx="184">
                  <c:v>1.1091265054407615E-3</c:v>
                </c:pt>
                <c:pt idx="185">
                  <c:v>1.1129435405148732E-3</c:v>
                </c:pt>
                <c:pt idx="186">
                  <c:v>1.1167605755889845E-3</c:v>
                </c:pt>
                <c:pt idx="187">
                  <c:v>1.1205776106630962E-3</c:v>
                </c:pt>
                <c:pt idx="188">
                  <c:v>1.124394645737208E-3</c:v>
                </c:pt>
                <c:pt idx="189">
                  <c:v>1.1282116808113197E-3</c:v>
                </c:pt>
                <c:pt idx="190">
                  <c:v>1.1320287158854312E-3</c:v>
                </c:pt>
                <c:pt idx="191">
                  <c:v>1.1358457509595427E-3</c:v>
                </c:pt>
                <c:pt idx="192">
                  <c:v>1.1396627860336545E-3</c:v>
                </c:pt>
                <c:pt idx="193">
                  <c:v>1.1434798211077662E-3</c:v>
                </c:pt>
                <c:pt idx="194">
                  <c:v>1.1472968561818777E-3</c:v>
                </c:pt>
                <c:pt idx="195">
                  <c:v>1.1511138912559892E-3</c:v>
                </c:pt>
                <c:pt idx="196">
                  <c:v>1.1549309263301009E-3</c:v>
                </c:pt>
                <c:pt idx="197">
                  <c:v>1.1587479614042127E-3</c:v>
                </c:pt>
                <c:pt idx="198">
                  <c:v>1.1625649964783242E-3</c:v>
                </c:pt>
                <c:pt idx="199">
                  <c:v>1.1663820315524357E-3</c:v>
                </c:pt>
                <c:pt idx="200">
                  <c:v>1.1701990666265474E-3</c:v>
                </c:pt>
                <c:pt idx="201">
                  <c:v>1.1740161017006591E-3</c:v>
                </c:pt>
                <c:pt idx="202">
                  <c:v>1.1778331367747704E-3</c:v>
                </c:pt>
                <c:pt idx="203">
                  <c:v>1.1816501718488821E-3</c:v>
                </c:pt>
                <c:pt idx="204">
                  <c:v>1.1854672069229939E-3</c:v>
                </c:pt>
                <c:pt idx="205">
                  <c:v>1.1892842419971052E-3</c:v>
                </c:pt>
                <c:pt idx="206">
                  <c:v>1.1931012770712169E-3</c:v>
                </c:pt>
                <c:pt idx="207">
                  <c:v>1.1969183121453286E-3</c:v>
                </c:pt>
                <c:pt idx="208">
                  <c:v>1.2007353472194403E-3</c:v>
                </c:pt>
                <c:pt idx="209">
                  <c:v>1.2045523822935516E-3</c:v>
                </c:pt>
                <c:pt idx="210">
                  <c:v>1.2083694173676634E-3</c:v>
                </c:pt>
                <c:pt idx="211">
                  <c:v>1.2121864524417751E-3</c:v>
                </c:pt>
                <c:pt idx="212">
                  <c:v>1.2160034875158864E-3</c:v>
                </c:pt>
                <c:pt idx="213">
                  <c:v>1.2198205225899981E-3</c:v>
                </c:pt>
                <c:pt idx="214">
                  <c:v>1.2236375576641098E-3</c:v>
                </c:pt>
                <c:pt idx="215">
                  <c:v>1.2274545927382216E-3</c:v>
                </c:pt>
                <c:pt idx="216">
                  <c:v>1.2312716278123329E-3</c:v>
                </c:pt>
                <c:pt idx="217">
                  <c:v>1.2350886628864446E-3</c:v>
                </c:pt>
                <c:pt idx="218">
                  <c:v>1.2389056979605563E-3</c:v>
                </c:pt>
                <c:pt idx="219">
                  <c:v>1.2427227330346676E-3</c:v>
                </c:pt>
                <c:pt idx="220">
                  <c:v>1.2465397681087793E-3</c:v>
                </c:pt>
                <c:pt idx="221">
                  <c:v>1.2503568031828911E-3</c:v>
                </c:pt>
                <c:pt idx="222">
                  <c:v>1.2541738382570024E-3</c:v>
                </c:pt>
                <c:pt idx="223">
                  <c:v>1.2579908733311141E-3</c:v>
                </c:pt>
                <c:pt idx="224">
                  <c:v>1.2618079084052258E-3</c:v>
                </c:pt>
                <c:pt idx="225">
                  <c:v>1.2656249434793375E-3</c:v>
                </c:pt>
                <c:pt idx="226">
                  <c:v>1.2694419785534488E-3</c:v>
                </c:pt>
                <c:pt idx="227">
                  <c:v>1.2732590136275606E-3</c:v>
                </c:pt>
                <c:pt idx="228">
                  <c:v>1.2770760487016723E-3</c:v>
                </c:pt>
                <c:pt idx="229">
                  <c:v>1.2808930837757836E-3</c:v>
                </c:pt>
                <c:pt idx="230">
                  <c:v>1.2847101188498953E-3</c:v>
                </c:pt>
                <c:pt idx="231">
                  <c:v>1.288527153924007E-3</c:v>
                </c:pt>
                <c:pt idx="232">
                  <c:v>1.2923441889981183E-3</c:v>
                </c:pt>
                <c:pt idx="233">
                  <c:v>1.2961612240722301E-3</c:v>
                </c:pt>
                <c:pt idx="234">
                  <c:v>1.2999782591463418E-3</c:v>
                </c:pt>
                <c:pt idx="235">
                  <c:v>1.3037952942204531E-3</c:v>
                </c:pt>
                <c:pt idx="236">
                  <c:v>1.3076123292945648E-3</c:v>
                </c:pt>
                <c:pt idx="237">
                  <c:v>1.3114293643686765E-3</c:v>
                </c:pt>
                <c:pt idx="238">
                  <c:v>1.3152463994427883E-3</c:v>
                </c:pt>
                <c:pt idx="239">
                  <c:v>1.3190634345168996E-3</c:v>
                </c:pt>
                <c:pt idx="240">
                  <c:v>1.3228804695910113E-3</c:v>
                </c:pt>
                <c:pt idx="241">
                  <c:v>1.326697504665123E-3</c:v>
                </c:pt>
                <c:pt idx="242">
                  <c:v>1.3305145397392343E-3</c:v>
                </c:pt>
                <c:pt idx="243">
                  <c:v>1.334331574813346E-3</c:v>
                </c:pt>
                <c:pt idx="244">
                  <c:v>1.3381486098874578E-3</c:v>
                </c:pt>
                <c:pt idx="245">
                  <c:v>1.3419656449615695E-3</c:v>
                </c:pt>
                <c:pt idx="246">
                  <c:v>1.3457826800356808E-3</c:v>
                </c:pt>
                <c:pt idx="247">
                  <c:v>1.3495997151097925E-3</c:v>
                </c:pt>
                <c:pt idx="248">
                  <c:v>1.3534167501839042E-3</c:v>
                </c:pt>
                <c:pt idx="249">
                  <c:v>1.3572337852580155E-3</c:v>
                </c:pt>
                <c:pt idx="250">
                  <c:v>1.3610508203321272E-3</c:v>
                </c:pt>
                <c:pt idx="251">
                  <c:v>1.364867855406239E-3</c:v>
                </c:pt>
                <c:pt idx="252">
                  <c:v>1.3686848904803503E-3</c:v>
                </c:pt>
                <c:pt idx="253">
                  <c:v>1.372501925554462E-3</c:v>
                </c:pt>
                <c:pt idx="254">
                  <c:v>1.3763189606285737E-3</c:v>
                </c:pt>
                <c:pt idx="255">
                  <c:v>1.3801359957026854E-3</c:v>
                </c:pt>
                <c:pt idx="256">
                  <c:v>1.3839530307767967E-3</c:v>
                </c:pt>
                <c:pt idx="257">
                  <c:v>1.3877700658509085E-3</c:v>
                </c:pt>
                <c:pt idx="258">
                  <c:v>1.3915871009250202E-3</c:v>
                </c:pt>
                <c:pt idx="259">
                  <c:v>1.3954041359991319E-3</c:v>
                </c:pt>
                <c:pt idx="260">
                  <c:v>1.3992211710732432E-3</c:v>
                </c:pt>
                <c:pt idx="261">
                  <c:v>1.4030382061473549E-3</c:v>
                </c:pt>
                <c:pt idx="262">
                  <c:v>1.4068552412214667E-3</c:v>
                </c:pt>
                <c:pt idx="263">
                  <c:v>1.4106722762955784E-3</c:v>
                </c:pt>
                <c:pt idx="264">
                  <c:v>1.4144893113696897E-3</c:v>
                </c:pt>
                <c:pt idx="265">
                  <c:v>1.4183063464438014E-3</c:v>
                </c:pt>
                <c:pt idx="266">
                  <c:v>1.4221233815179131E-3</c:v>
                </c:pt>
                <c:pt idx="267">
                  <c:v>1.4259404165920249E-3</c:v>
                </c:pt>
                <c:pt idx="268">
                  <c:v>1.4297574516661362E-3</c:v>
                </c:pt>
                <c:pt idx="269">
                  <c:v>1.4335744867402479E-3</c:v>
                </c:pt>
                <c:pt idx="270">
                  <c:v>1.4373915218143596E-3</c:v>
                </c:pt>
                <c:pt idx="271">
                  <c:v>1.4412085568884713E-3</c:v>
                </c:pt>
                <c:pt idx="272">
                  <c:v>1.4450255919625826E-3</c:v>
                </c:pt>
                <c:pt idx="273">
                  <c:v>1.4488426270366944E-3</c:v>
                </c:pt>
                <c:pt idx="274">
                  <c:v>1.4526596621108061E-3</c:v>
                </c:pt>
                <c:pt idx="275">
                  <c:v>1.4564766971849178E-3</c:v>
                </c:pt>
                <c:pt idx="276">
                  <c:v>1.4602937322590295E-3</c:v>
                </c:pt>
                <c:pt idx="277">
                  <c:v>1.4641107673331408E-3</c:v>
                </c:pt>
                <c:pt idx="278">
                  <c:v>1.4679278024072526E-3</c:v>
                </c:pt>
                <c:pt idx="279">
                  <c:v>1.4717448374813643E-3</c:v>
                </c:pt>
                <c:pt idx="280">
                  <c:v>1.475561872555476E-3</c:v>
                </c:pt>
                <c:pt idx="281">
                  <c:v>1.4793789076295873E-3</c:v>
                </c:pt>
                <c:pt idx="282">
                  <c:v>1.483195942703699E-3</c:v>
                </c:pt>
                <c:pt idx="283">
                  <c:v>1.4870129777778108E-3</c:v>
                </c:pt>
                <c:pt idx="284">
                  <c:v>1.4908300128519225E-3</c:v>
                </c:pt>
                <c:pt idx="285">
                  <c:v>1.4946470479260338E-3</c:v>
                </c:pt>
                <c:pt idx="286">
                  <c:v>1.4984640830001455E-3</c:v>
                </c:pt>
                <c:pt idx="287">
                  <c:v>1.5022811180742572E-3</c:v>
                </c:pt>
                <c:pt idx="288">
                  <c:v>1.506098153148369E-3</c:v>
                </c:pt>
                <c:pt idx="289">
                  <c:v>1.5099151882224803E-3</c:v>
                </c:pt>
                <c:pt idx="290">
                  <c:v>1.513732223296592E-3</c:v>
                </c:pt>
                <c:pt idx="291">
                  <c:v>1.5175492583707037E-3</c:v>
                </c:pt>
                <c:pt idx="292">
                  <c:v>1.5213662934448154E-3</c:v>
                </c:pt>
                <c:pt idx="293">
                  <c:v>1.5251833285189267E-3</c:v>
                </c:pt>
                <c:pt idx="294">
                  <c:v>1.5290003635930385E-3</c:v>
                </c:pt>
                <c:pt idx="295">
                  <c:v>1.5328173986671502E-3</c:v>
                </c:pt>
                <c:pt idx="296">
                  <c:v>1.5366344337412619E-3</c:v>
                </c:pt>
                <c:pt idx="297">
                  <c:v>1.5404514688153732E-3</c:v>
                </c:pt>
                <c:pt idx="298">
                  <c:v>1.5442685038894849E-3</c:v>
                </c:pt>
                <c:pt idx="299">
                  <c:v>1.5480855389635967E-3</c:v>
                </c:pt>
                <c:pt idx="300">
                  <c:v>1.5519025740377084E-3</c:v>
                </c:pt>
                <c:pt idx="301">
                  <c:v>1.5480855389635967E-3</c:v>
                </c:pt>
                <c:pt idx="302">
                  <c:v>1.5442685038894849E-3</c:v>
                </c:pt>
                <c:pt idx="303">
                  <c:v>1.5404514688153732E-3</c:v>
                </c:pt>
                <c:pt idx="304">
                  <c:v>1.5366344337412615E-3</c:v>
                </c:pt>
                <c:pt idx="305">
                  <c:v>1.5328173986671502E-3</c:v>
                </c:pt>
                <c:pt idx="306">
                  <c:v>1.5290003635930385E-3</c:v>
                </c:pt>
                <c:pt idx="307">
                  <c:v>1.5251833285189267E-3</c:v>
                </c:pt>
                <c:pt idx="308">
                  <c:v>1.5213662934448154E-3</c:v>
                </c:pt>
                <c:pt idx="309">
                  <c:v>1.5175492583707037E-3</c:v>
                </c:pt>
                <c:pt idx="310">
                  <c:v>1.513732223296592E-3</c:v>
                </c:pt>
                <c:pt idx="311">
                  <c:v>1.5099151882224803E-3</c:v>
                </c:pt>
                <c:pt idx="312">
                  <c:v>1.506098153148369E-3</c:v>
                </c:pt>
                <c:pt idx="313">
                  <c:v>1.5022811180742572E-3</c:v>
                </c:pt>
                <c:pt idx="314">
                  <c:v>1.4984640830001455E-3</c:v>
                </c:pt>
                <c:pt idx="315">
                  <c:v>1.4946470479260338E-3</c:v>
                </c:pt>
                <c:pt idx="316">
                  <c:v>1.4908300128519225E-3</c:v>
                </c:pt>
                <c:pt idx="317">
                  <c:v>1.4870129777778108E-3</c:v>
                </c:pt>
                <c:pt idx="318">
                  <c:v>1.483195942703699E-3</c:v>
                </c:pt>
                <c:pt idx="319">
                  <c:v>1.4793789076295873E-3</c:v>
                </c:pt>
                <c:pt idx="320">
                  <c:v>1.4755618725554756E-3</c:v>
                </c:pt>
                <c:pt idx="321">
                  <c:v>1.4717448374813643E-3</c:v>
                </c:pt>
                <c:pt idx="322">
                  <c:v>1.4679278024072526E-3</c:v>
                </c:pt>
                <c:pt idx="323">
                  <c:v>1.4641107673331408E-3</c:v>
                </c:pt>
                <c:pt idx="324">
                  <c:v>1.4602937322590291E-3</c:v>
                </c:pt>
                <c:pt idx="325">
                  <c:v>1.4564766971849178E-3</c:v>
                </c:pt>
                <c:pt idx="326">
                  <c:v>1.4526596621108061E-3</c:v>
                </c:pt>
                <c:pt idx="327">
                  <c:v>1.4488426270366944E-3</c:v>
                </c:pt>
                <c:pt idx="328">
                  <c:v>1.4450255919625831E-3</c:v>
                </c:pt>
                <c:pt idx="329">
                  <c:v>1.4412085568884713E-3</c:v>
                </c:pt>
                <c:pt idx="330">
                  <c:v>1.4373915218143596E-3</c:v>
                </c:pt>
                <c:pt idx="331">
                  <c:v>1.4335744867402479E-3</c:v>
                </c:pt>
                <c:pt idx="332">
                  <c:v>1.4297574516661366E-3</c:v>
                </c:pt>
                <c:pt idx="333">
                  <c:v>1.4259404165920249E-3</c:v>
                </c:pt>
                <c:pt idx="334">
                  <c:v>1.4221233815179131E-3</c:v>
                </c:pt>
                <c:pt idx="335">
                  <c:v>1.4183063464438014E-3</c:v>
                </c:pt>
                <c:pt idx="336">
                  <c:v>1.4144893113696897E-3</c:v>
                </c:pt>
                <c:pt idx="337">
                  <c:v>1.4106722762955784E-3</c:v>
                </c:pt>
                <c:pt idx="338">
                  <c:v>1.4068552412214667E-3</c:v>
                </c:pt>
                <c:pt idx="339">
                  <c:v>1.4030382061473549E-3</c:v>
                </c:pt>
                <c:pt idx="340">
                  <c:v>1.3992211710732432E-3</c:v>
                </c:pt>
                <c:pt idx="341">
                  <c:v>1.3954041359991319E-3</c:v>
                </c:pt>
                <c:pt idx="342">
                  <c:v>1.3915871009250202E-3</c:v>
                </c:pt>
                <c:pt idx="343">
                  <c:v>1.3877700658509085E-3</c:v>
                </c:pt>
                <c:pt idx="344">
                  <c:v>1.3839530307767967E-3</c:v>
                </c:pt>
                <c:pt idx="345">
                  <c:v>1.3801359957026854E-3</c:v>
                </c:pt>
                <c:pt idx="346">
                  <c:v>1.3763189606285737E-3</c:v>
                </c:pt>
                <c:pt idx="347">
                  <c:v>1.372501925554462E-3</c:v>
                </c:pt>
                <c:pt idx="348">
                  <c:v>1.3686848904803507E-3</c:v>
                </c:pt>
                <c:pt idx="349">
                  <c:v>1.364867855406239E-3</c:v>
                </c:pt>
                <c:pt idx="350">
                  <c:v>1.3610508203321272E-3</c:v>
                </c:pt>
                <c:pt idx="351">
                  <c:v>1.3572337852580155E-3</c:v>
                </c:pt>
                <c:pt idx="352">
                  <c:v>1.3534167501839042E-3</c:v>
                </c:pt>
                <c:pt idx="353">
                  <c:v>1.3495997151097925E-3</c:v>
                </c:pt>
                <c:pt idx="354">
                  <c:v>1.3457826800356808E-3</c:v>
                </c:pt>
                <c:pt idx="355">
                  <c:v>1.341965644961569E-3</c:v>
                </c:pt>
                <c:pt idx="356">
                  <c:v>1.3381486098874578E-3</c:v>
                </c:pt>
                <c:pt idx="357">
                  <c:v>1.334331574813346E-3</c:v>
                </c:pt>
                <c:pt idx="358">
                  <c:v>1.3305145397392347E-3</c:v>
                </c:pt>
                <c:pt idx="359">
                  <c:v>1.326697504665123E-3</c:v>
                </c:pt>
                <c:pt idx="360">
                  <c:v>1.3228804695910113E-3</c:v>
                </c:pt>
                <c:pt idx="361">
                  <c:v>1.3190634345168996E-3</c:v>
                </c:pt>
                <c:pt idx="362">
                  <c:v>1.3152463994427883E-3</c:v>
                </c:pt>
                <c:pt idx="363">
                  <c:v>1.3114293643686765E-3</c:v>
                </c:pt>
                <c:pt idx="364">
                  <c:v>1.3076123292945648E-3</c:v>
                </c:pt>
                <c:pt idx="365">
                  <c:v>1.3037952942204535E-3</c:v>
                </c:pt>
                <c:pt idx="366">
                  <c:v>1.2999782591463418E-3</c:v>
                </c:pt>
                <c:pt idx="367">
                  <c:v>1.2961612240722301E-3</c:v>
                </c:pt>
                <c:pt idx="368">
                  <c:v>1.2923441889981183E-3</c:v>
                </c:pt>
                <c:pt idx="369">
                  <c:v>1.288527153924007E-3</c:v>
                </c:pt>
                <c:pt idx="370">
                  <c:v>1.2847101188498953E-3</c:v>
                </c:pt>
                <c:pt idx="371">
                  <c:v>1.2808930837757836E-3</c:v>
                </c:pt>
                <c:pt idx="372">
                  <c:v>1.2770760487016723E-3</c:v>
                </c:pt>
                <c:pt idx="373">
                  <c:v>1.2732590136275606E-3</c:v>
                </c:pt>
                <c:pt idx="374">
                  <c:v>1.2694419785534488E-3</c:v>
                </c:pt>
                <c:pt idx="375">
                  <c:v>1.2656249434793375E-3</c:v>
                </c:pt>
                <c:pt idx="376">
                  <c:v>1.2618079084052258E-3</c:v>
                </c:pt>
                <c:pt idx="377">
                  <c:v>1.2579908733311141E-3</c:v>
                </c:pt>
                <c:pt idx="378">
                  <c:v>1.2541738382570024E-3</c:v>
                </c:pt>
                <c:pt idx="379">
                  <c:v>1.2503568031828911E-3</c:v>
                </c:pt>
                <c:pt idx="380">
                  <c:v>1.2465397681087793E-3</c:v>
                </c:pt>
                <c:pt idx="381">
                  <c:v>1.2427227330346676E-3</c:v>
                </c:pt>
                <c:pt idx="382">
                  <c:v>1.2389056979605563E-3</c:v>
                </c:pt>
                <c:pt idx="383">
                  <c:v>1.2350886628864446E-3</c:v>
                </c:pt>
                <c:pt idx="384">
                  <c:v>1.2312716278123329E-3</c:v>
                </c:pt>
                <c:pt idx="385">
                  <c:v>1.2274545927382216E-3</c:v>
                </c:pt>
                <c:pt idx="386">
                  <c:v>1.2236375576641098E-3</c:v>
                </c:pt>
                <c:pt idx="387">
                  <c:v>1.2198205225899981E-3</c:v>
                </c:pt>
                <c:pt idx="388">
                  <c:v>1.2160034875158864E-3</c:v>
                </c:pt>
                <c:pt idx="389">
                  <c:v>1.2121864524417751E-3</c:v>
                </c:pt>
                <c:pt idx="390">
                  <c:v>1.2083694173676634E-3</c:v>
                </c:pt>
                <c:pt idx="391">
                  <c:v>1.2045523822935516E-3</c:v>
                </c:pt>
                <c:pt idx="392">
                  <c:v>1.2007353472194403E-3</c:v>
                </c:pt>
                <c:pt idx="393">
                  <c:v>1.1969183121453286E-3</c:v>
                </c:pt>
                <c:pt idx="394">
                  <c:v>1.1931012770712169E-3</c:v>
                </c:pt>
                <c:pt idx="395">
                  <c:v>1.1892842419971052E-3</c:v>
                </c:pt>
                <c:pt idx="396">
                  <c:v>1.1854672069229939E-3</c:v>
                </c:pt>
                <c:pt idx="397">
                  <c:v>1.1816501718488821E-3</c:v>
                </c:pt>
                <c:pt idx="398">
                  <c:v>1.1778331367747704E-3</c:v>
                </c:pt>
                <c:pt idx="399">
                  <c:v>1.1740161017006589E-3</c:v>
                </c:pt>
                <c:pt idx="400">
                  <c:v>1.1701990666265474E-3</c:v>
                </c:pt>
              </c:numCache>
            </c:numRef>
          </c:xVal>
          <c:yVal>
            <c:numRef>
              <c:f>'alphagamma- isothermal'!$H$36:$H$436</c:f>
              <c:numCache>
                <c:formatCode>0</c:formatCode>
                <c:ptCount val="401"/>
                <c:pt idx="0">
                  <c:v>3257903.4117321922</c:v>
                </c:pt>
                <c:pt idx="1">
                  <c:v>3271091.8735708348</c:v>
                </c:pt>
                <c:pt idx="2">
                  <c:v>3284387.5470002359</c:v>
                </c:pt>
                <c:pt idx="3">
                  <c:v>3297791.7446718444</c:v>
                </c:pt>
                <c:pt idx="4">
                  <c:v>3311305.8007536191</c:v>
                </c:pt>
                <c:pt idx="5">
                  <c:v>3324931.071372713</c:v>
                </c:pt>
                <c:pt idx="6">
                  <c:v>3338668.93506912</c:v>
                </c:pt>
                <c:pt idx="7">
                  <c:v>3352520.793260626</c:v>
                </c:pt>
                <c:pt idx="8">
                  <c:v>3366488.0707193702</c:v>
                </c:pt>
                <c:pt idx="9">
                  <c:v>3380572.21606038</c:v>
                </c:pt>
                <c:pt idx="10">
                  <c:v>3394774.7022424103</c:v>
                </c:pt>
                <c:pt idx="11">
                  <c:v>3409097.0270814733</c:v>
                </c:pt>
                <c:pt idx="12">
                  <c:v>3423540.7137774085</c:v>
                </c:pt>
                <c:pt idx="13">
                  <c:v>3438107.3114539073</c:v>
                </c:pt>
                <c:pt idx="14">
                  <c:v>3452798.3957123761</c:v>
                </c:pt>
                <c:pt idx="15">
                  <c:v>3467615.5692000636</c:v>
                </c:pt>
                <c:pt idx="16">
                  <c:v>3482560.4621928744</c:v>
                </c:pt>
                <c:pt idx="17">
                  <c:v>3497634.7331933281</c:v>
                </c:pt>
                <c:pt idx="18">
                  <c:v>3512840.0695441044</c:v>
                </c:pt>
                <c:pt idx="19">
                  <c:v>3528178.1880576732</c:v>
                </c:pt>
                <c:pt idx="20">
                  <c:v>3543650.8356624781</c:v>
                </c:pt>
                <c:pt idx="21">
                  <c:v>3559259.7900662147</c:v>
                </c:pt>
                <c:pt idx="22">
                  <c:v>3575006.8604366975</c:v>
                </c:pt>
                <c:pt idx="23">
                  <c:v>3590893.8881008998</c:v>
                </c:pt>
                <c:pt idx="24">
                  <c:v>3606922.7472626977</c:v>
                </c:pt>
                <c:pt idx="25">
                  <c:v>3623095.3457399383</c:v>
                </c:pt>
                <c:pt idx="26">
                  <c:v>3639413.6257214146</c:v>
                </c:pt>
                <c:pt idx="27">
                  <c:v>3655879.5645443997</c:v>
                </c:pt>
                <c:pt idx="28">
                  <c:v>3672495.1754933731</c:v>
                </c:pt>
                <c:pt idx="29">
                  <c:v>3689262.5086206375</c:v>
                </c:pt>
                <c:pt idx="30">
                  <c:v>3706183.651589511</c:v>
                </c:pt>
                <c:pt idx="31">
                  <c:v>3723260.7305408362</c:v>
                </c:pt>
                <c:pt idx="32">
                  <c:v>3740495.9109835466</c:v>
                </c:pt>
                <c:pt idx="33">
                  <c:v>3757891.3987101009</c:v>
                </c:pt>
                <c:pt idx="34">
                  <c:v>3775449.4407375553</c:v>
                </c:pt>
                <c:pt idx="35">
                  <c:v>3793172.3262751685</c:v>
                </c:pt>
                <c:pt idx="36">
                  <c:v>3811062.3877193644</c:v>
                </c:pt>
                <c:pt idx="37">
                  <c:v>3829122.0016770032</c:v>
                </c:pt>
                <c:pt idx="38">
                  <c:v>3847353.5900178682</c:v>
                </c:pt>
                <c:pt idx="39">
                  <c:v>3865759.6209573816</c:v>
                </c:pt>
                <c:pt idx="40">
                  <c:v>3884342.6101705288</c:v>
                </c:pt>
                <c:pt idx="41">
                  <c:v>3903105.1219380847</c:v>
                </c:pt>
                <c:pt idx="42">
                  <c:v>3922049.7703262079</c:v>
                </c:pt>
                <c:pt idx="43">
                  <c:v>3941179.220400562</c:v>
                </c:pt>
                <c:pt idx="44">
                  <c:v>3960496.1894761343</c:v>
                </c:pt>
                <c:pt idx="45">
                  <c:v>3980003.4484040053</c:v>
                </c:pt>
                <c:pt idx="46">
                  <c:v>3999703.8228963101</c:v>
                </c:pt>
                <c:pt idx="47">
                  <c:v>4019600.1948907739</c:v>
                </c:pt>
                <c:pt idx="48">
                  <c:v>4039695.5039561507</c:v>
                </c:pt>
                <c:pt idx="49">
                  <c:v>4059992.7487400547</c:v>
                </c:pt>
                <c:pt idx="50">
                  <c:v>4080494.9884606386</c:v>
                </c:pt>
                <c:pt idx="51">
                  <c:v>4101205.344443718</c:v>
                </c:pt>
                <c:pt idx="52">
                  <c:v>4122127.0017069262</c:v>
                </c:pt>
                <c:pt idx="53">
                  <c:v>4143263.2105926177</c:v>
                </c:pt>
                <c:pt idx="54">
                  <c:v>4164617.2884512623</c:v>
                </c:pt>
                <c:pt idx="55">
                  <c:v>4186192.6213771622</c:v>
                </c:pt>
                <c:pt idx="56">
                  <c:v>4207992.6659984114</c:v>
                </c:pt>
                <c:pt idx="57">
                  <c:v>4230020.9513230668</c:v>
                </c:pt>
                <c:pt idx="58">
                  <c:v>4252281.0806436157</c:v>
                </c:pt>
                <c:pt idx="59">
                  <c:v>4274776.7335019009</c:v>
                </c:pt>
                <c:pt idx="60">
                  <c:v>4297511.6677167257</c:v>
                </c:pt>
                <c:pt idx="61">
                  <c:v>4320489.7214765362</c:v>
                </c:pt>
                <c:pt idx="62">
                  <c:v>4343714.8154995777</c:v>
                </c:pt>
                <c:pt idx="63">
                  <c:v>4367190.9552641036</c:v>
                </c:pt>
                <c:pt idx="64">
                  <c:v>4390922.2333113104</c:v>
                </c:pt>
                <c:pt idx="65">
                  <c:v>4414912.8316237433</c:v>
                </c:pt>
                <c:pt idx="66">
                  <c:v>4439167.0240821345</c:v>
                </c:pt>
                <c:pt idx="67">
                  <c:v>4463689.1790036326</c:v>
                </c:pt>
                <c:pt idx="68">
                  <c:v>4488483.7617646586</c:v>
                </c:pt>
                <c:pt idx="69">
                  <c:v>4513555.3375116475</c:v>
                </c:pt>
                <c:pt idx="70">
                  <c:v>4538908.573963155</c:v>
                </c:pt>
                <c:pt idx="71">
                  <c:v>4564548.2443069406</c:v>
                </c:pt>
                <c:pt idx="72">
                  <c:v>4590479.2301957896</c:v>
                </c:pt>
                <c:pt idx="73">
                  <c:v>4616706.5248460434</c:v>
                </c:pt>
                <c:pt idx="74">
                  <c:v>4643235.2362429565</c:v>
                </c:pt>
                <c:pt idx="75">
                  <c:v>4670070.5904571991</c:v>
                </c:pt>
                <c:pt idx="76">
                  <c:v>4697217.9350770423</c:v>
                </c:pt>
                <c:pt idx="77">
                  <c:v>4724682.7427609451</c:v>
                </c:pt>
                <c:pt idx="78">
                  <c:v>4752470.6149155106</c:v>
                </c:pt>
                <c:pt idx="79">
                  <c:v>4780587.2855039984</c:v>
                </c:pt>
                <c:pt idx="80">
                  <c:v>4809038.6249908376</c:v>
                </c:pt>
                <c:pt idx="81">
                  <c:v>4837830.6444278257</c:v>
                </c:pt>
                <c:pt idx="82">
                  <c:v>4866969.4996880088</c:v>
                </c:pt>
                <c:pt idx="83">
                  <c:v>4896461.4958534967</c:v>
                </c:pt>
                <c:pt idx="84">
                  <c:v>4926313.0917637646</c:v>
                </c:pt>
                <c:pt idx="85">
                  <c:v>4956530.9047313714</c:v>
                </c:pt>
                <c:pt idx="86">
                  <c:v>4987121.7154322965</c:v>
                </c:pt>
                <c:pt idx="87">
                  <c:v>5018092.472978483</c:v>
                </c:pt>
                <c:pt idx="88">
                  <c:v>5049450.3001805916</c:v>
                </c:pt>
                <c:pt idx="89">
                  <c:v>5081202.499009301</c:v>
                </c:pt>
                <c:pt idx="90">
                  <c:v>5113356.5562639618</c:v>
                </c:pt>
                <c:pt idx="91">
                  <c:v>5145920.1494578654</c:v>
                </c:pt>
                <c:pt idx="92">
                  <c:v>5178901.1529298127</c:v>
                </c:pt>
                <c:pt idx="93">
                  <c:v>5212307.64419223</c:v>
                </c:pt>
                <c:pt idx="94">
                  <c:v>5246147.9105265671</c:v>
                </c:pt>
                <c:pt idx="95">
                  <c:v>5280430.4558372963</c:v>
                </c:pt>
                <c:pt idx="96">
                  <c:v>5315164.0077764122</c:v>
                </c:pt>
                <c:pt idx="97">
                  <c:v>5350357.5251509706</c:v>
                </c:pt>
                <c:pt idx="98">
                  <c:v>5386020.2056268947</c:v>
                </c:pt>
                <c:pt idx="99">
                  <c:v>5422161.4937429177</c:v>
                </c:pt>
                <c:pt idx="100">
                  <c:v>5458791.0892493781</c:v>
                </c:pt>
                <c:pt idx="101">
                  <c:v>5458639.3360691117</c:v>
                </c:pt>
                <c:pt idx="102">
                  <c:v>5458487.5913260188</c:v>
                </c:pt>
                <c:pt idx="103">
                  <c:v>5458335.8550193971</c:v>
                </c:pt>
                <c:pt idx="104">
                  <c:v>5458184.1271485435</c:v>
                </c:pt>
                <c:pt idx="105">
                  <c:v>5458032.4077127539</c:v>
                </c:pt>
                <c:pt idx="106">
                  <c:v>5457880.6967113242</c:v>
                </c:pt>
                <c:pt idx="107">
                  <c:v>5457728.994143554</c:v>
                </c:pt>
                <c:pt idx="108">
                  <c:v>5457577.3000087366</c:v>
                </c:pt>
                <c:pt idx="109">
                  <c:v>5457425.6143061714</c:v>
                </c:pt>
                <c:pt idx="110">
                  <c:v>5457273.9370351536</c:v>
                </c:pt>
                <c:pt idx="111">
                  <c:v>5457122.2681949828</c:v>
                </c:pt>
                <c:pt idx="112">
                  <c:v>5456970.607784952</c:v>
                </c:pt>
                <c:pt idx="113">
                  <c:v>5456818.955804362</c:v>
                </c:pt>
                <c:pt idx="114">
                  <c:v>5456667.3122525085</c:v>
                </c:pt>
                <c:pt idx="115">
                  <c:v>5456515.6771286884</c:v>
                </c:pt>
                <c:pt idx="116">
                  <c:v>5456364.0504321996</c:v>
                </c:pt>
                <c:pt idx="117">
                  <c:v>5456212.4321623398</c:v>
                </c:pt>
                <c:pt idx="118">
                  <c:v>5456060.8223184077</c:v>
                </c:pt>
                <c:pt idx="119">
                  <c:v>5455909.2208996983</c:v>
                </c:pt>
                <c:pt idx="120">
                  <c:v>5455757.6279055104</c:v>
                </c:pt>
                <c:pt idx="121">
                  <c:v>5455606.0433351425</c:v>
                </c:pt>
                <c:pt idx="122">
                  <c:v>5455454.4671878917</c:v>
                </c:pt>
                <c:pt idx="123">
                  <c:v>5455302.8994630575</c:v>
                </c:pt>
                <c:pt idx="124">
                  <c:v>5455151.3401599359</c:v>
                </c:pt>
                <c:pt idx="125">
                  <c:v>5454999.7892778264</c:v>
                </c:pt>
                <c:pt idx="126">
                  <c:v>5454848.2468160251</c:v>
                </c:pt>
                <c:pt idx="127">
                  <c:v>5454696.7127738325</c:v>
                </c:pt>
                <c:pt idx="128">
                  <c:v>5454545.1871505463</c:v>
                </c:pt>
                <c:pt idx="129">
                  <c:v>5454393.6699454654</c:v>
                </c:pt>
                <c:pt idx="130">
                  <c:v>5454242.1611578865</c:v>
                </c:pt>
                <c:pt idx="131">
                  <c:v>5454090.6607871093</c:v>
                </c:pt>
                <c:pt idx="132">
                  <c:v>5453939.1688324334</c:v>
                </c:pt>
                <c:pt idx="133">
                  <c:v>5453787.6852931567</c:v>
                </c:pt>
                <c:pt idx="134">
                  <c:v>5453636.2101685777</c:v>
                </c:pt>
                <c:pt idx="135">
                  <c:v>5453484.7434579954</c:v>
                </c:pt>
                <c:pt idx="136">
                  <c:v>5453333.2851607082</c:v>
                </c:pt>
                <c:pt idx="137">
                  <c:v>5453181.835276017</c:v>
                </c:pt>
                <c:pt idx="138">
                  <c:v>5453030.3938032193</c:v>
                </c:pt>
                <c:pt idx="139">
                  <c:v>5452878.960741614</c:v>
                </c:pt>
                <c:pt idx="140">
                  <c:v>5452727.5360905025</c:v>
                </c:pt>
                <c:pt idx="141">
                  <c:v>5452576.1198491817</c:v>
                </c:pt>
                <c:pt idx="142">
                  <c:v>5452424.7120169522</c:v>
                </c:pt>
                <c:pt idx="143">
                  <c:v>5452273.3125931136</c:v>
                </c:pt>
                <c:pt idx="144">
                  <c:v>5452121.9215769647</c:v>
                </c:pt>
                <c:pt idx="145">
                  <c:v>5451970.5389678068</c:v>
                </c:pt>
                <c:pt idx="146">
                  <c:v>5451819.1647649379</c:v>
                </c:pt>
                <c:pt idx="147">
                  <c:v>5451667.7989676585</c:v>
                </c:pt>
                <c:pt idx="148">
                  <c:v>5451516.4415752683</c:v>
                </c:pt>
                <c:pt idx="149">
                  <c:v>5451365.0925870687</c:v>
                </c:pt>
                <c:pt idx="150">
                  <c:v>5451213.7520023575</c:v>
                </c:pt>
                <c:pt idx="151">
                  <c:v>5451062.4198204353</c:v>
                </c:pt>
                <c:pt idx="152">
                  <c:v>5450911.0960406028</c:v>
                </c:pt>
                <c:pt idx="153">
                  <c:v>5450759.7806621604</c:v>
                </c:pt>
                <c:pt idx="154">
                  <c:v>5450608.4736844096</c:v>
                </c:pt>
                <c:pt idx="155">
                  <c:v>5450457.1751066484</c:v>
                </c:pt>
                <c:pt idx="156">
                  <c:v>5450305.8849281799</c:v>
                </c:pt>
                <c:pt idx="157">
                  <c:v>5450154.6031483021</c:v>
                </c:pt>
                <c:pt idx="158">
                  <c:v>5450003.3297663163</c:v>
                </c:pt>
                <c:pt idx="159">
                  <c:v>5449852.0647815252</c:v>
                </c:pt>
                <c:pt idx="160">
                  <c:v>5449700.8081932273</c:v>
                </c:pt>
                <c:pt idx="161">
                  <c:v>5449549.5600007251</c:v>
                </c:pt>
                <c:pt idx="162">
                  <c:v>5449398.3202033183</c:v>
                </c:pt>
                <c:pt idx="163">
                  <c:v>5449247.0888003092</c:v>
                </c:pt>
                <c:pt idx="164">
                  <c:v>5449095.8657909986</c:v>
                </c:pt>
                <c:pt idx="165">
                  <c:v>5448944.6511746868</c:v>
                </c:pt>
                <c:pt idx="166">
                  <c:v>5448793.4449506765</c:v>
                </c:pt>
                <c:pt idx="167">
                  <c:v>5448642.2471182682</c:v>
                </c:pt>
                <c:pt idx="168">
                  <c:v>5448491.0576767623</c:v>
                </c:pt>
                <c:pt idx="169">
                  <c:v>5448339.8766254624</c:v>
                </c:pt>
                <c:pt idx="170">
                  <c:v>5448188.703963669</c:v>
                </c:pt>
                <c:pt idx="171">
                  <c:v>5448037.5396906836</c:v>
                </c:pt>
                <c:pt idx="172">
                  <c:v>5447886.3838058095</c:v>
                </c:pt>
                <c:pt idx="173">
                  <c:v>5447735.2363083465</c:v>
                </c:pt>
                <c:pt idx="174">
                  <c:v>5447584.0971975969</c:v>
                </c:pt>
                <c:pt idx="175">
                  <c:v>5447432.9664728651</c:v>
                </c:pt>
                <c:pt idx="176">
                  <c:v>5447281.8441334497</c:v>
                </c:pt>
                <c:pt idx="177">
                  <c:v>5447130.7301786542</c:v>
                </c:pt>
                <c:pt idx="178">
                  <c:v>5446979.6246077819</c:v>
                </c:pt>
                <c:pt idx="179">
                  <c:v>5446828.5274201343</c:v>
                </c:pt>
                <c:pt idx="180">
                  <c:v>5446677.438615012</c:v>
                </c:pt>
                <c:pt idx="181">
                  <c:v>5446526.3581917202</c:v>
                </c:pt>
                <c:pt idx="182">
                  <c:v>5446375.2861495605</c:v>
                </c:pt>
                <c:pt idx="183">
                  <c:v>5446224.2224878352</c:v>
                </c:pt>
                <c:pt idx="184">
                  <c:v>5446073.1672058469</c:v>
                </c:pt>
                <c:pt idx="185">
                  <c:v>5445922.1203028997</c:v>
                </c:pt>
                <c:pt idx="186">
                  <c:v>5445771.0817782944</c:v>
                </c:pt>
                <c:pt idx="187">
                  <c:v>5445620.0516313352</c:v>
                </c:pt>
                <c:pt idx="188">
                  <c:v>5445469.0298613245</c:v>
                </c:pt>
                <c:pt idx="189">
                  <c:v>5445318.0164675657</c:v>
                </c:pt>
                <c:pt idx="190">
                  <c:v>5445167.0114493631</c:v>
                </c:pt>
                <c:pt idx="191">
                  <c:v>5445016.0148060173</c:v>
                </c:pt>
                <c:pt idx="192">
                  <c:v>5444865.0265368335</c:v>
                </c:pt>
                <c:pt idx="193">
                  <c:v>5444714.0466411132</c:v>
                </c:pt>
                <c:pt idx="194">
                  <c:v>5444563.0751181636</c:v>
                </c:pt>
                <c:pt idx="195">
                  <c:v>5444412.1119672852</c:v>
                </c:pt>
                <c:pt idx="196">
                  <c:v>5444261.1571877822</c:v>
                </c:pt>
                <c:pt idx="197">
                  <c:v>5444110.2107789572</c:v>
                </c:pt>
                <c:pt idx="198">
                  <c:v>5443959.2727401173</c:v>
                </c:pt>
                <c:pt idx="199">
                  <c:v>5443808.3430705629</c:v>
                </c:pt>
                <c:pt idx="200">
                  <c:v>5443657.4217695994</c:v>
                </c:pt>
                <c:pt idx="201">
                  <c:v>5407229.9670279585</c:v>
                </c:pt>
                <c:pt idx="202">
                  <c:v>5371286.7965588616</c:v>
                </c:pt>
                <c:pt idx="203">
                  <c:v>5335818.3166684909</c:v>
                </c:pt>
                <c:pt idx="204">
                  <c:v>5300815.185402724</c:v>
                </c:pt>
                <c:pt idx="205">
                  <c:v>5266268.3043438522</c:v>
                </c:pt>
                <c:pt idx="206">
                  <c:v>5232168.8107259935</c:v>
                </c:pt>
                <c:pt idx="207">
                  <c:v>5198508.0698548565</c:v>
                </c:pt>
                <c:pt idx="208">
                  <c:v>5165277.6678182334</c:v>
                </c:pt>
                <c:pt idx="209">
                  <c:v>5132469.4044743031</c:v>
                </c:pt>
                <c:pt idx="210">
                  <c:v>5100075.2867054557</c:v>
                </c:pt>
                <c:pt idx="211">
                  <c:v>5068087.5219259951</c:v>
                </c:pt>
                <c:pt idx="212">
                  <c:v>5036498.5118326414</c:v>
                </c:pt>
                <c:pt idx="213">
                  <c:v>5005300.8463872913</c:v>
                </c:pt>
                <c:pt idx="214">
                  <c:v>4974487.2980220467</c:v>
                </c:pt>
                <c:pt idx="215">
                  <c:v>4944050.8160569808</c:v>
                </c:pt>
                <c:pt idx="216">
                  <c:v>4913984.5213215845</c:v>
                </c:pt>
                <c:pt idx="217">
                  <c:v>4884281.7009712812</c:v>
                </c:pt>
                <c:pt idx="218">
                  <c:v>4854935.8034908064</c:v>
                </c:pt>
                <c:pt idx="219">
                  <c:v>4825940.4338766318</c:v>
                </c:pt>
                <c:pt idx="220">
                  <c:v>4797289.3489909926</c:v>
                </c:pt>
                <c:pt idx="221">
                  <c:v>4768976.4530804502</c:v>
                </c:pt>
                <c:pt idx="222">
                  <c:v>4740995.7934522051</c:v>
                </c:pt>
                <c:pt idx="223">
                  <c:v>4713341.5563017242</c:v>
                </c:pt>
                <c:pt idx="224">
                  <c:v>4686008.0626855642</c:v>
                </c:pt>
                <c:pt idx="225">
                  <c:v>4658989.7646334935</c:v>
                </c:pt>
                <c:pt idx="226">
                  <c:v>4632281.2413943587</c:v>
                </c:pt>
                <c:pt idx="227">
                  <c:v>4605877.195810332</c:v>
                </c:pt>
                <c:pt idx="228">
                  <c:v>4579772.4508144567</c:v>
                </c:pt>
                <c:pt idx="229">
                  <c:v>4553961.9460466346</c:v>
                </c:pt>
                <c:pt idx="230">
                  <c:v>4528440.7345833927</c:v>
                </c:pt>
                <c:pt idx="231">
                  <c:v>4503203.9797770046</c:v>
                </c:pt>
                <c:pt idx="232">
                  <c:v>4478246.9521997143</c:v>
                </c:pt>
                <c:pt idx="233">
                  <c:v>4453565.0266890172</c:v>
                </c:pt>
                <c:pt idx="234">
                  <c:v>4429153.679490108</c:v>
                </c:pt>
                <c:pt idx="235">
                  <c:v>4405008.485491802</c:v>
                </c:pt>
                <c:pt idx="236">
                  <c:v>4381125.1155523676</c:v>
                </c:pt>
                <c:pt idx="237">
                  <c:v>4357499.3339118948</c:v>
                </c:pt>
                <c:pt idx="238">
                  <c:v>4334126.9956879299</c:v>
                </c:pt>
                <c:pt idx="239">
                  <c:v>4311004.0444512758</c:v>
                </c:pt>
                <c:pt idx="240">
                  <c:v>4288126.5098789893</c:v>
                </c:pt>
                <c:pt idx="241">
                  <c:v>4265490.5054817023</c:v>
                </c:pt>
                <c:pt idx="242">
                  <c:v>4243092.2264025593</c:v>
                </c:pt>
                <c:pt idx="243">
                  <c:v>4220927.9472851278</c:v>
                </c:pt>
                <c:pt idx="244">
                  <c:v>4198994.0202077953</c:v>
                </c:pt>
                <c:pt idx="245">
                  <c:v>4177286.8726822278</c:v>
                </c:pt>
                <c:pt idx="246">
                  <c:v>4155803.0057135969</c:v>
                </c:pt>
                <c:pt idx="247">
                  <c:v>4134538.9919203571</c:v>
                </c:pt>
                <c:pt idx="248">
                  <c:v>4113491.4737114534</c:v>
                </c:pt>
                <c:pt idx="249">
                  <c:v>4092657.1615189197</c:v>
                </c:pt>
                <c:pt idx="250">
                  <c:v>4072032.8320839209</c:v>
                </c:pt>
                <c:pt idx="251">
                  <c:v>4051615.3267943538</c:v>
                </c:pt>
                <c:pt idx="252">
                  <c:v>4031401.5500722146</c:v>
                </c:pt>
                <c:pt idx="253">
                  <c:v>4011388.4678089945</c:v>
                </c:pt>
                <c:pt idx="254">
                  <c:v>3991573.1058474584</c:v>
                </c:pt>
                <c:pt idx="255">
                  <c:v>3971952.5485081868</c:v>
                </c:pt>
                <c:pt idx="256">
                  <c:v>3952523.9371593753</c:v>
                </c:pt>
                <c:pt idx="257">
                  <c:v>3933284.4688283941</c:v>
                </c:pt>
                <c:pt idx="258">
                  <c:v>3914231.3948537065</c:v>
                </c:pt>
                <c:pt idx="259">
                  <c:v>3895362.0195757798</c:v>
                </c:pt>
                <c:pt idx="260">
                  <c:v>3876673.699065675</c:v>
                </c:pt>
                <c:pt idx="261">
                  <c:v>3858163.8398900665</c:v>
                </c:pt>
                <c:pt idx="262">
                  <c:v>3839829.8979114671</c:v>
                </c:pt>
                <c:pt idx="263">
                  <c:v>3821669.3771225032</c:v>
                </c:pt>
                <c:pt idx="264">
                  <c:v>3803679.828513111</c:v>
                </c:pt>
                <c:pt idx="265">
                  <c:v>3785858.8489695811</c:v>
                </c:pt>
                <c:pt idx="266">
                  <c:v>3768204.0802044035</c:v>
                </c:pt>
                <c:pt idx="267">
                  <c:v>3750713.2077159202</c:v>
                </c:pt>
                <c:pt idx="268">
                  <c:v>3733383.959776816</c:v>
                </c:pt>
                <c:pt idx="269">
                  <c:v>3716214.1064505219</c:v>
                </c:pt>
                <c:pt idx="270">
                  <c:v>3699201.4586346336</c:v>
                </c:pt>
                <c:pt idx="271">
                  <c:v>3682343.8671304872</c:v>
                </c:pt>
                <c:pt idx="272">
                  <c:v>3665639.2217380614</c:v>
                </c:pt>
                <c:pt idx="273">
                  <c:v>3649085.4503753986</c:v>
                </c:pt>
                <c:pt idx="274">
                  <c:v>3632680.5182217844</c:v>
                </c:pt>
                <c:pt idx="275">
                  <c:v>3616422.4268839289</c:v>
                </c:pt>
                <c:pt idx="276">
                  <c:v>3600309.2135844477</c:v>
                </c:pt>
                <c:pt idx="277">
                  <c:v>3584338.9503719318</c:v>
                </c:pt>
                <c:pt idx="278">
                  <c:v>3568509.743351955</c:v>
                </c:pt>
                <c:pt idx="279">
                  <c:v>3552819.7319383654</c:v>
                </c:pt>
                <c:pt idx="280">
                  <c:v>3537267.0881242407</c:v>
                </c:pt>
                <c:pt idx="281">
                  <c:v>3521850.0157719133</c:v>
                </c:pt>
                <c:pt idx="282">
                  <c:v>3506566.7499214765</c:v>
                </c:pt>
                <c:pt idx="283">
                  <c:v>3491415.556117218</c:v>
                </c:pt>
                <c:pt idx="284">
                  <c:v>3476394.729751444</c:v>
                </c:pt>
                <c:pt idx="285">
                  <c:v>3461502.5954251648</c:v>
                </c:pt>
                <c:pt idx="286">
                  <c:v>3446737.5063251457</c:v>
                </c:pt>
                <c:pt idx="287">
                  <c:v>3432097.8436168293</c:v>
                </c:pt>
                <c:pt idx="288">
                  <c:v>3417582.0158526679</c:v>
                </c:pt>
                <c:pt idx="289">
                  <c:v>3403188.4583954038</c:v>
                </c:pt>
                <c:pt idx="290">
                  <c:v>3388915.6328558656</c:v>
                </c:pt>
                <c:pt idx="291">
                  <c:v>3374762.0265448457</c:v>
                </c:pt>
                <c:pt idx="292">
                  <c:v>3360726.1519386657</c:v>
                </c:pt>
                <c:pt idx="293">
                  <c:v>3346806.5461580139</c:v>
                </c:pt>
                <c:pt idx="294">
                  <c:v>3333001.7704596878</c:v>
                </c:pt>
                <c:pt idx="295">
                  <c:v>3319310.4097408573</c:v>
                </c:pt>
                <c:pt idx="296">
                  <c:v>3305731.0720555028</c:v>
                </c:pt>
                <c:pt idx="297">
                  <c:v>3292262.3881426677</c:v>
                </c:pt>
                <c:pt idx="298">
                  <c:v>3278903.0109662041</c:v>
                </c:pt>
                <c:pt idx="299">
                  <c:v>3265651.6152656702</c:v>
                </c:pt>
                <c:pt idx="300">
                  <c:v>3252506.8971180827</c:v>
                </c:pt>
                <c:pt idx="301">
                  <c:v>3252560.7737667449</c:v>
                </c:pt>
                <c:pt idx="302">
                  <c:v>3252614.6522003328</c:v>
                </c:pt>
                <c:pt idx="303">
                  <c:v>3252668.5324189351</c:v>
                </c:pt>
                <c:pt idx="304">
                  <c:v>3252722.4144226401</c:v>
                </c:pt>
                <c:pt idx="305">
                  <c:v>3252776.2982115359</c:v>
                </c:pt>
                <c:pt idx="306">
                  <c:v>3252830.1837857133</c:v>
                </c:pt>
                <c:pt idx="307">
                  <c:v>3252884.0711452593</c:v>
                </c:pt>
                <c:pt idx="308">
                  <c:v>3252937.9602902639</c:v>
                </c:pt>
                <c:pt idx="309">
                  <c:v>3252991.851220814</c:v>
                </c:pt>
                <c:pt idx="310">
                  <c:v>3253045.7439369997</c:v>
                </c:pt>
                <c:pt idx="311">
                  <c:v>3253099.6384389107</c:v>
                </c:pt>
                <c:pt idx="312">
                  <c:v>3253153.5347266332</c:v>
                </c:pt>
                <c:pt idx="313">
                  <c:v>3253207.4328002585</c:v>
                </c:pt>
                <c:pt idx="314">
                  <c:v>3253261.3326598732</c:v>
                </c:pt>
                <c:pt idx="315">
                  <c:v>3253315.2343055676</c:v>
                </c:pt>
                <c:pt idx="316">
                  <c:v>3253369.1377374288</c:v>
                </c:pt>
                <c:pt idx="317">
                  <c:v>3253423.042955548</c:v>
                </c:pt>
                <c:pt idx="318">
                  <c:v>3253476.9499600125</c:v>
                </c:pt>
                <c:pt idx="319">
                  <c:v>3253530.858750911</c:v>
                </c:pt>
                <c:pt idx="320">
                  <c:v>3253584.769328333</c:v>
                </c:pt>
                <c:pt idx="321">
                  <c:v>3253638.681692367</c:v>
                </c:pt>
                <c:pt idx="322">
                  <c:v>3253692.5958431009</c:v>
                </c:pt>
                <c:pt idx="323">
                  <c:v>3253746.5117806252</c:v>
                </c:pt>
                <c:pt idx="324">
                  <c:v>3253800.4295050274</c:v>
                </c:pt>
                <c:pt idx="325">
                  <c:v>3253854.3490163973</c:v>
                </c:pt>
                <c:pt idx="326">
                  <c:v>3253908.2703148224</c:v>
                </c:pt>
                <c:pt idx="327">
                  <c:v>3253962.1934003932</c:v>
                </c:pt>
                <c:pt idx="328">
                  <c:v>3254016.1182731972</c:v>
                </c:pt>
                <c:pt idx="329">
                  <c:v>3254070.0449333247</c:v>
                </c:pt>
                <c:pt idx="330">
                  <c:v>3254123.9733808627</c:v>
                </c:pt>
                <c:pt idx="331">
                  <c:v>3254177.9036159022</c:v>
                </c:pt>
                <c:pt idx="332">
                  <c:v>3254231.8356385296</c:v>
                </c:pt>
                <c:pt idx="333">
                  <c:v>3254285.7694488359</c:v>
                </c:pt>
                <c:pt idx="334">
                  <c:v>3254339.7050469089</c:v>
                </c:pt>
                <c:pt idx="335">
                  <c:v>3254393.6424328373</c:v>
                </c:pt>
                <c:pt idx="336">
                  <c:v>3254447.5816067117</c:v>
                </c:pt>
                <c:pt idx="337">
                  <c:v>3254501.5225686179</c:v>
                </c:pt>
                <c:pt idx="338">
                  <c:v>3254555.4653186481</c:v>
                </c:pt>
                <c:pt idx="339">
                  <c:v>3254609.4098568894</c:v>
                </c:pt>
                <c:pt idx="340">
                  <c:v>3254663.356183432</c:v>
                </c:pt>
                <c:pt idx="341">
                  <c:v>3254717.3042983627</c:v>
                </c:pt>
                <c:pt idx="342">
                  <c:v>3254771.2542017722</c:v>
                </c:pt>
                <c:pt idx="343">
                  <c:v>3254825.2058937484</c:v>
                </c:pt>
                <c:pt idx="344">
                  <c:v>3254879.1593743814</c:v>
                </c:pt>
                <c:pt idx="345">
                  <c:v>3254933.1146437591</c:v>
                </c:pt>
                <c:pt idx="346">
                  <c:v>3254987.0717019713</c:v>
                </c:pt>
                <c:pt idx="347">
                  <c:v>3255041.0305491057</c:v>
                </c:pt>
                <c:pt idx="348">
                  <c:v>3255094.991185253</c:v>
                </c:pt>
                <c:pt idx="349">
                  <c:v>3255148.9536105013</c:v>
                </c:pt>
                <c:pt idx="350">
                  <c:v>3255202.9178249389</c:v>
                </c:pt>
                <c:pt idx="351">
                  <c:v>3255256.8838286554</c:v>
                </c:pt>
                <c:pt idx="352">
                  <c:v>3255310.8516217405</c:v>
                </c:pt>
                <c:pt idx="353">
                  <c:v>3255364.8212042819</c:v>
                </c:pt>
                <c:pt idx="354">
                  <c:v>3255418.7925763703</c:v>
                </c:pt>
                <c:pt idx="355">
                  <c:v>3255472.7657380924</c:v>
                </c:pt>
                <c:pt idx="356">
                  <c:v>3255526.7406895384</c:v>
                </c:pt>
                <c:pt idx="357">
                  <c:v>3255580.7174307983</c:v>
                </c:pt>
                <c:pt idx="358">
                  <c:v>3255634.6959619592</c:v>
                </c:pt>
                <c:pt idx="359">
                  <c:v>3255688.6762831118</c:v>
                </c:pt>
                <c:pt idx="360">
                  <c:v>3255742.6583943442</c:v>
                </c:pt>
                <c:pt idx="361">
                  <c:v>3255796.6422957461</c:v>
                </c:pt>
                <c:pt idx="362">
                  <c:v>3255850.6279874058</c:v>
                </c:pt>
                <c:pt idx="363">
                  <c:v>3255904.6154694124</c:v>
                </c:pt>
                <c:pt idx="364">
                  <c:v>3255958.604741856</c:v>
                </c:pt>
                <c:pt idx="365">
                  <c:v>3256012.5958048245</c:v>
                </c:pt>
                <c:pt idx="366">
                  <c:v>3256066.5886584073</c:v>
                </c:pt>
                <c:pt idx="367">
                  <c:v>3256120.5833026944</c:v>
                </c:pt>
                <c:pt idx="368">
                  <c:v>3256174.5797377732</c:v>
                </c:pt>
                <c:pt idx="369">
                  <c:v>3256228.5779637336</c:v>
                </c:pt>
                <c:pt idx="370">
                  <c:v>3256282.577980666</c:v>
                </c:pt>
                <c:pt idx="371">
                  <c:v>3256336.5797886569</c:v>
                </c:pt>
                <c:pt idx="372">
                  <c:v>3256390.5833877972</c:v>
                </c:pt>
                <c:pt idx="373">
                  <c:v>3256444.5887781759</c:v>
                </c:pt>
                <c:pt idx="374">
                  <c:v>3256498.5959598818</c:v>
                </c:pt>
                <c:pt idx="375">
                  <c:v>3256552.6049330039</c:v>
                </c:pt>
                <c:pt idx="376">
                  <c:v>3256606.6156976316</c:v>
                </c:pt>
                <c:pt idx="377">
                  <c:v>3256660.6282538539</c:v>
                </c:pt>
                <c:pt idx="378">
                  <c:v>3256714.6426017596</c:v>
                </c:pt>
                <c:pt idx="379">
                  <c:v>3256768.6587414392</c:v>
                </c:pt>
                <c:pt idx="380">
                  <c:v>3256822.6766729793</c:v>
                </c:pt>
                <c:pt idx="381">
                  <c:v>3256876.6963964724</c:v>
                </c:pt>
                <c:pt idx="382">
                  <c:v>3256930.7179120048</c:v>
                </c:pt>
                <c:pt idx="383">
                  <c:v>3256984.7412196677</c:v>
                </c:pt>
                <c:pt idx="384">
                  <c:v>3257038.7663195482</c:v>
                </c:pt>
                <c:pt idx="385">
                  <c:v>3257092.7932117367</c:v>
                </c:pt>
                <c:pt idx="386">
                  <c:v>3257146.8218963235</c:v>
                </c:pt>
                <c:pt idx="387">
                  <c:v>3257200.852373396</c:v>
                </c:pt>
                <c:pt idx="388">
                  <c:v>3257254.8846430443</c:v>
                </c:pt>
                <c:pt idx="389">
                  <c:v>3257308.9187053568</c:v>
                </c:pt>
                <c:pt idx="390">
                  <c:v>3257362.9545604237</c:v>
                </c:pt>
                <c:pt idx="391">
                  <c:v>3257416.9922083337</c:v>
                </c:pt>
                <c:pt idx="392">
                  <c:v>3257471.031649176</c:v>
                </c:pt>
                <c:pt idx="393">
                  <c:v>3257525.0728830402</c:v>
                </c:pt>
                <c:pt idx="394">
                  <c:v>3257579.1159100155</c:v>
                </c:pt>
                <c:pt idx="395">
                  <c:v>3257633.1607301906</c:v>
                </c:pt>
                <c:pt idx="396">
                  <c:v>3257687.2073436547</c:v>
                </c:pt>
                <c:pt idx="397">
                  <c:v>3257741.2557504983</c:v>
                </c:pt>
                <c:pt idx="398">
                  <c:v>3257795.3059508093</c:v>
                </c:pt>
                <c:pt idx="399">
                  <c:v>3257849.3579446776</c:v>
                </c:pt>
                <c:pt idx="400">
                  <c:v>3257903.4117321922</c:v>
                </c:pt>
              </c:numCache>
            </c:numRef>
          </c:yVal>
          <c:smooth val="0"/>
          <c:extLst>
            <c:ext xmlns:c16="http://schemas.microsoft.com/office/drawing/2014/chart" uri="{C3380CC4-5D6E-409C-BE32-E72D297353CC}">
              <c16:uniqueId val="{00000000-1755-44EC-9689-FDAAB5D76F44}"/>
            </c:ext>
          </c:extLst>
        </c:ser>
        <c:ser>
          <c:idx val="1"/>
          <c:order val="1"/>
          <c:tx>
            <c:v>mean buffer pressure</c:v>
          </c:tx>
          <c:spPr>
            <a:ln w="19050" cap="rnd">
              <a:solidFill>
                <a:schemeClr val="accent2"/>
              </a:solidFill>
              <a:round/>
            </a:ln>
            <a:effectLst/>
          </c:spPr>
          <c:marker>
            <c:symbol val="none"/>
          </c:marker>
          <c:xVal>
            <c:numRef>
              <c:f>'alphagamma- isothermal'!$H$7:$H$8</c:f>
              <c:numCache>
                <c:formatCode>General</c:formatCode>
                <c:ptCount val="2"/>
                <c:pt idx="0" formatCode="0.00">
                  <c:v>0</c:v>
                </c:pt>
                <c:pt idx="1">
                  <c:v>2E-3</c:v>
                </c:pt>
              </c:numCache>
            </c:numRef>
          </c:xVal>
          <c:yVal>
            <c:numRef>
              <c:f>'alphagamma- isothermal'!$I$7:$I$8</c:f>
              <c:numCache>
                <c:formatCode>0</c:formatCode>
                <c:ptCount val="2"/>
                <c:pt idx="0">
                  <c:v>4259697.6588731352</c:v>
                </c:pt>
                <c:pt idx="1">
                  <c:v>4259697.6588731352</c:v>
                </c:pt>
              </c:numCache>
            </c:numRef>
          </c:yVal>
          <c:smooth val="0"/>
          <c:extLst>
            <c:ext xmlns:c16="http://schemas.microsoft.com/office/drawing/2014/chart" uri="{C3380CC4-5D6E-409C-BE32-E72D297353CC}">
              <c16:uniqueId val="{00000001-1755-44EC-9689-FDAAB5D76F44}"/>
            </c:ext>
          </c:extLst>
        </c:ser>
        <c:ser>
          <c:idx val="2"/>
          <c:order val="2"/>
          <c:tx>
            <c:strRef>
              <c:f>'alphagamma- isothermal'!$B$36</c:f>
              <c:strCache>
                <c:ptCount val="1"/>
                <c:pt idx="0">
                  <c:v>1</c:v>
                </c:pt>
              </c:strCache>
            </c:strRef>
          </c:tx>
          <c:spPr>
            <a:ln w="25400" cap="rnd">
              <a:noFill/>
              <a:round/>
            </a:ln>
            <a:effectLst/>
          </c:spPr>
          <c:marker>
            <c:symbol val="circle"/>
            <c:size val="3"/>
            <c:spPr>
              <a:solidFill>
                <a:schemeClr val="accent1"/>
              </a:solidFill>
              <a:ln w="9525">
                <a:noFill/>
              </a:ln>
              <a:effectLst/>
            </c:spPr>
          </c:marker>
          <c:dLbls>
            <c:dLbl>
              <c:idx val="0"/>
              <c:layout>
                <c:manualLayout>
                  <c:x val="-4.7247023809523808E-2"/>
                  <c:y val="3.342105263157887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49E-4428-ABFB-41703287ACF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'alphagamma- isothermal'!$G$36</c:f>
              <c:numCache>
                <c:formatCode>0.00E+00</c:formatCode>
                <c:ptCount val="1"/>
                <c:pt idx="0">
                  <c:v>1.1701990666265474E-3</c:v>
                </c:pt>
              </c:numCache>
            </c:numRef>
          </c:xVal>
          <c:yVal>
            <c:numRef>
              <c:f>'alphagamma- isothermal'!$H$36</c:f>
              <c:numCache>
                <c:formatCode>0</c:formatCode>
                <c:ptCount val="1"/>
                <c:pt idx="0">
                  <c:v>3257903.4117321922</c:v>
                </c:pt>
              </c:numCache>
            </c:numRef>
          </c:yVal>
          <c:smooth val="0"/>
          <c:extLst>
            <c:ext xmlns:c16="http://schemas.microsoft.com/office/drawing/2014/chart" uri="{C3380CC4-5D6E-409C-BE32-E72D297353CC}">
              <c16:uniqueId val="{00000001-D49E-4428-ABFB-41703287ACF3}"/>
            </c:ext>
          </c:extLst>
        </c:ser>
        <c:ser>
          <c:idx val="3"/>
          <c:order val="3"/>
          <c:tx>
            <c:strRef>
              <c:f>'alphagamma- isothermal'!$B$136</c:f>
              <c:strCache>
                <c:ptCount val="1"/>
                <c:pt idx="0">
                  <c:v>2</c:v>
                </c:pt>
              </c:strCache>
            </c:strRef>
          </c:tx>
          <c:spPr>
            <a:ln w="25400" cap="rnd">
              <a:noFill/>
              <a:round/>
            </a:ln>
            <a:effectLst/>
          </c:spPr>
          <c:marker>
            <c:symbol val="circle"/>
            <c:size val="3"/>
            <c:spPr>
              <a:solidFill>
                <a:schemeClr val="accent1"/>
              </a:solidFill>
              <a:ln w="9525">
                <a:noFill/>
              </a:ln>
              <a:effectLst/>
            </c:spPr>
          </c:marker>
          <c:dLbls>
            <c:dLbl>
              <c:idx val="0"/>
              <c:layout>
                <c:manualLayout>
                  <c:x val="-5.3546626984127044E-2"/>
                  <c:y val="-3.7134502923976609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49E-4428-ABFB-41703287AC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'alphagamma- isothermal'!$G$136</c:f>
              <c:numCache>
                <c:formatCode>0.00E+00</c:formatCode>
                <c:ptCount val="1"/>
                <c:pt idx="0">
                  <c:v>7.8849555921538662E-4</c:v>
                </c:pt>
              </c:numCache>
            </c:numRef>
          </c:xVal>
          <c:yVal>
            <c:numRef>
              <c:f>'alphagamma- isothermal'!$H$136</c:f>
              <c:numCache>
                <c:formatCode>0</c:formatCode>
                <c:ptCount val="1"/>
                <c:pt idx="0">
                  <c:v>5458791.0892493781</c:v>
                </c:pt>
              </c:numCache>
            </c:numRef>
          </c:yVal>
          <c:smooth val="0"/>
          <c:extLst>
            <c:ext xmlns:c16="http://schemas.microsoft.com/office/drawing/2014/chart" uri="{C3380CC4-5D6E-409C-BE32-E72D297353CC}">
              <c16:uniqueId val="{00000003-D49E-4428-ABFB-41703287ACF3}"/>
            </c:ext>
          </c:extLst>
        </c:ser>
        <c:ser>
          <c:idx val="4"/>
          <c:order val="4"/>
          <c:tx>
            <c:strRef>
              <c:f>'alphagamma- isothermal'!$B$236</c:f>
              <c:strCache>
                <c:ptCount val="1"/>
                <c:pt idx="0">
                  <c:v>3</c:v>
                </c:pt>
              </c:strCache>
            </c:strRef>
          </c:tx>
          <c:spPr>
            <a:ln w="25400" cap="rnd">
              <a:noFill/>
              <a:round/>
            </a:ln>
            <a:effectLst/>
          </c:spPr>
          <c:marker>
            <c:symbol val="circle"/>
            <c:size val="3"/>
            <c:spPr>
              <a:solidFill>
                <a:schemeClr val="accent1"/>
              </a:solidFill>
              <a:ln w="9525">
                <a:noFill/>
              </a:ln>
              <a:effectLst/>
            </c:spPr>
          </c:marker>
          <c:dLbls>
            <c:dLbl>
              <c:idx val="0"/>
              <c:layout>
                <c:manualLayout>
                  <c:x val="-2.2048611111111113E-2"/>
                  <c:y val="-3.342105263157896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49E-4428-ABFB-41703287AC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'alphagamma- isothermal'!$G$236</c:f>
              <c:numCache>
                <c:formatCode>0.00E+00</c:formatCode>
                <c:ptCount val="1"/>
                <c:pt idx="0">
                  <c:v>1.1701990666265474E-3</c:v>
                </c:pt>
              </c:numCache>
            </c:numRef>
          </c:xVal>
          <c:yVal>
            <c:numRef>
              <c:f>'alphagamma- isothermal'!$H$236</c:f>
              <c:numCache>
                <c:formatCode>0</c:formatCode>
                <c:ptCount val="1"/>
                <c:pt idx="0">
                  <c:v>5443657.4217695994</c:v>
                </c:pt>
              </c:numCache>
            </c:numRef>
          </c:yVal>
          <c:smooth val="0"/>
          <c:extLst>
            <c:ext xmlns:c16="http://schemas.microsoft.com/office/drawing/2014/chart" uri="{C3380CC4-5D6E-409C-BE32-E72D297353CC}">
              <c16:uniqueId val="{00000004-D49E-4428-ABFB-41703287ACF3}"/>
            </c:ext>
          </c:extLst>
        </c:ser>
        <c:ser>
          <c:idx val="5"/>
          <c:order val="5"/>
          <c:tx>
            <c:strRef>
              <c:f>'alphagamma- isothermal'!$B$336</c:f>
              <c:strCache>
                <c:ptCount val="1"/>
                <c:pt idx="0">
                  <c:v>4</c:v>
                </c:pt>
              </c:strCache>
            </c:strRef>
          </c:tx>
          <c:spPr>
            <a:ln w="25400" cap="rnd">
              <a:noFill/>
              <a:round/>
            </a:ln>
            <a:effectLst/>
          </c:spPr>
          <c:marker>
            <c:symbol val="circle"/>
            <c:size val="3"/>
            <c:spPr>
              <a:solidFill>
                <a:schemeClr val="accent1"/>
              </a:solidFill>
              <a:ln w="9525">
                <a:noFill/>
              </a:ln>
              <a:effectLst/>
            </c:spPr>
          </c:marker>
          <c:dLbls>
            <c:dLbl>
              <c:idx val="0"/>
              <c:layout>
                <c:manualLayout>
                  <c:x val="-1.1549139070132422E-16"/>
                  <c:y val="1.485380116959064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D49E-4428-ABFB-41703287ACF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'alphagamma- isothermal'!$G$336</c:f>
              <c:numCache>
                <c:formatCode>0.00E+00</c:formatCode>
                <c:ptCount val="1"/>
                <c:pt idx="0">
                  <c:v>1.5519025740377084E-3</c:v>
                </c:pt>
              </c:numCache>
            </c:numRef>
          </c:xVal>
          <c:yVal>
            <c:numRef>
              <c:f>'alphagamma- isothermal'!$H$336</c:f>
              <c:numCache>
                <c:formatCode>0</c:formatCode>
                <c:ptCount val="1"/>
                <c:pt idx="0">
                  <c:v>3252506.8971180827</c:v>
                </c:pt>
              </c:numCache>
            </c:numRef>
          </c:yVal>
          <c:smooth val="0"/>
          <c:extLst>
            <c:ext xmlns:c16="http://schemas.microsoft.com/office/drawing/2014/chart" uri="{C3380CC4-5D6E-409C-BE32-E72D297353CC}">
              <c16:uniqueId val="{00000005-D49E-4428-ABFB-41703287ACF3}"/>
            </c:ext>
          </c:extLst>
        </c:ser>
        <c:dLbls>
          <c:showLegendKey val="0"/>
          <c:showVal val="0"/>
          <c:showCatName val="0"/>
          <c:showSerName val="0"/>
          <c:showPercent val="0"/>
          <c:showBubbleSize val="0"/>
        </c:dLbls>
        <c:axId val="720523984"/>
        <c:axId val="723693144"/>
      </c:scatterChart>
      <c:valAx>
        <c:axId val="720523984"/>
        <c:scaling>
          <c:orientation val="minMax"/>
          <c:max val="2.0000000000000005E-3"/>
          <c:min val="5.0000000000000012E-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Volume[m³]</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3693144"/>
        <c:crosses val="autoZero"/>
        <c:crossBetween val="midCat"/>
        <c:majorUnit val="5.0000000000000012E-4"/>
      </c:valAx>
      <c:valAx>
        <c:axId val="723693144"/>
        <c:scaling>
          <c:orientation val="minMax"/>
          <c:min val="2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Pressure [Pa]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20523984"/>
        <c:crosses val="autoZero"/>
        <c:crossBetween val="midCat"/>
        <c:majorUnit val="1000000"/>
      </c:valAx>
      <c:spPr>
        <a:noFill/>
        <a:ln>
          <a:noFill/>
        </a:ln>
        <a:effectLst/>
      </c:spPr>
    </c:plotArea>
    <c:legend>
      <c:legendPos val="tr"/>
      <c:legendEntry>
        <c:idx val="2"/>
        <c:delete val="1"/>
      </c:legendEntry>
      <c:legendEntry>
        <c:idx val="3"/>
        <c:delete val="1"/>
      </c:legendEntry>
      <c:legendEntry>
        <c:idx val="4"/>
        <c:delete val="1"/>
      </c:legendEntry>
      <c:legendEntry>
        <c:idx val="5"/>
        <c:delete val="1"/>
      </c:legendEntry>
      <c:layout>
        <c:manualLayout>
          <c:xMode val="edge"/>
          <c:yMode val="edge"/>
          <c:x val="0.63831845238095242"/>
          <c:y val="0.15258567251461991"/>
          <c:w val="0.34278273809523807"/>
          <c:h val="0.1253298245614035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bg1">
          <a:lumMod val="50000"/>
        </a:schemeClr>
      </a:solidFill>
      <a:round/>
    </a:ln>
    <a:effectLst>
      <a:outerShdw blurRad="50800" dist="38100" dir="2700000" algn="tl" rotWithShape="0">
        <a:prstClr val="black">
          <a:alpha val="40000"/>
        </a:prstClr>
      </a:outerShdw>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piston strokes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lineMarker"/>
        <c:varyColors val="0"/>
        <c:ser>
          <c:idx val="1"/>
          <c:order val="0"/>
          <c:tx>
            <c:strRef>
              <c:f>'alphagamma- isothermal'!$C$35</c:f>
              <c:strCache>
                <c:ptCount val="1"/>
                <c:pt idx="0">
                  <c:v>stroke expansion piston [m]</c:v>
                </c:pt>
              </c:strCache>
            </c:strRef>
          </c:tx>
          <c:spPr>
            <a:ln w="19050" cap="rnd">
              <a:solidFill>
                <a:schemeClr val="accent2"/>
              </a:solidFill>
              <a:round/>
            </a:ln>
            <a:effectLst/>
          </c:spPr>
          <c:marker>
            <c:symbol val="none"/>
          </c:marker>
          <c:xVal>
            <c:numRef>
              <c:f>'alphagamma- isothermal'!$B$36:$B$436</c:f>
              <c:numCache>
                <c:formatCode>0.00</c:formatCode>
                <c:ptCount val="401"/>
                <c:pt idx="0" formatCode="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formatCode="0">
                  <c:v>2</c:v>
                </c:pt>
                <c:pt idx="101">
                  <c:v>2.0099999999999998</c:v>
                </c:pt>
                <c:pt idx="102">
                  <c:v>2.02</c:v>
                </c:pt>
                <c:pt idx="103">
                  <c:v>2.0299999999999998</c:v>
                </c:pt>
                <c:pt idx="104">
                  <c:v>2.04</c:v>
                </c:pt>
                <c:pt idx="105">
                  <c:v>2.0499999999999998</c:v>
                </c:pt>
                <c:pt idx="106">
                  <c:v>2.06</c:v>
                </c:pt>
                <c:pt idx="107">
                  <c:v>2.0699999999999998</c:v>
                </c:pt>
                <c:pt idx="108">
                  <c:v>2.08</c:v>
                </c:pt>
                <c:pt idx="109">
                  <c:v>2.09</c:v>
                </c:pt>
                <c:pt idx="110">
                  <c:v>2.1</c:v>
                </c:pt>
                <c:pt idx="111">
                  <c:v>2.11</c:v>
                </c:pt>
                <c:pt idx="112">
                  <c:v>2.12</c:v>
                </c:pt>
                <c:pt idx="113">
                  <c:v>2.13</c:v>
                </c:pt>
                <c:pt idx="114">
                  <c:v>2.14</c:v>
                </c:pt>
                <c:pt idx="115">
                  <c:v>2.15</c:v>
                </c:pt>
                <c:pt idx="116">
                  <c:v>2.16</c:v>
                </c:pt>
                <c:pt idx="117">
                  <c:v>2.17</c:v>
                </c:pt>
                <c:pt idx="118">
                  <c:v>2.1800000000000002</c:v>
                </c:pt>
                <c:pt idx="119">
                  <c:v>2.19</c:v>
                </c:pt>
                <c:pt idx="120">
                  <c:v>2.2000000000000002</c:v>
                </c:pt>
                <c:pt idx="121">
                  <c:v>2.21</c:v>
                </c:pt>
                <c:pt idx="122">
                  <c:v>2.2200000000000002</c:v>
                </c:pt>
                <c:pt idx="123">
                  <c:v>2.23</c:v>
                </c:pt>
                <c:pt idx="124">
                  <c:v>2.2400000000000002</c:v>
                </c:pt>
                <c:pt idx="125">
                  <c:v>2.25</c:v>
                </c:pt>
                <c:pt idx="126">
                  <c:v>2.2599999999999998</c:v>
                </c:pt>
                <c:pt idx="127">
                  <c:v>2.27</c:v>
                </c:pt>
                <c:pt idx="128">
                  <c:v>2.2799999999999998</c:v>
                </c:pt>
                <c:pt idx="129">
                  <c:v>2.29</c:v>
                </c:pt>
                <c:pt idx="130">
                  <c:v>2.2999999999999998</c:v>
                </c:pt>
                <c:pt idx="131">
                  <c:v>2.31</c:v>
                </c:pt>
                <c:pt idx="132">
                  <c:v>2.3199999999999998</c:v>
                </c:pt>
                <c:pt idx="133">
                  <c:v>2.33</c:v>
                </c:pt>
                <c:pt idx="134">
                  <c:v>2.34</c:v>
                </c:pt>
                <c:pt idx="135">
                  <c:v>2.35</c:v>
                </c:pt>
                <c:pt idx="136">
                  <c:v>2.36</c:v>
                </c:pt>
                <c:pt idx="137">
                  <c:v>2.37</c:v>
                </c:pt>
                <c:pt idx="138">
                  <c:v>2.38</c:v>
                </c:pt>
                <c:pt idx="139">
                  <c:v>2.39</c:v>
                </c:pt>
                <c:pt idx="140">
                  <c:v>2.4</c:v>
                </c:pt>
                <c:pt idx="141">
                  <c:v>2.41</c:v>
                </c:pt>
                <c:pt idx="142">
                  <c:v>2.42</c:v>
                </c:pt>
                <c:pt idx="143">
                  <c:v>2.4300000000000002</c:v>
                </c:pt>
                <c:pt idx="144">
                  <c:v>2.44</c:v>
                </c:pt>
                <c:pt idx="145">
                  <c:v>2.4500000000000002</c:v>
                </c:pt>
                <c:pt idx="146">
                  <c:v>2.46</c:v>
                </c:pt>
                <c:pt idx="147">
                  <c:v>2.4700000000000002</c:v>
                </c:pt>
                <c:pt idx="148">
                  <c:v>2.48</c:v>
                </c:pt>
                <c:pt idx="149">
                  <c:v>2.4900000000000002</c:v>
                </c:pt>
                <c:pt idx="150">
                  <c:v>2.5</c:v>
                </c:pt>
                <c:pt idx="151">
                  <c:v>2.5099999999999998</c:v>
                </c:pt>
                <c:pt idx="152">
                  <c:v>2.52</c:v>
                </c:pt>
                <c:pt idx="153">
                  <c:v>2.5299999999999998</c:v>
                </c:pt>
                <c:pt idx="154">
                  <c:v>2.54</c:v>
                </c:pt>
                <c:pt idx="155">
                  <c:v>2.5499999999999998</c:v>
                </c:pt>
                <c:pt idx="156">
                  <c:v>2.56</c:v>
                </c:pt>
                <c:pt idx="157">
                  <c:v>2.57</c:v>
                </c:pt>
                <c:pt idx="158">
                  <c:v>2.58</c:v>
                </c:pt>
                <c:pt idx="159">
                  <c:v>2.59</c:v>
                </c:pt>
                <c:pt idx="160">
                  <c:v>2.6</c:v>
                </c:pt>
                <c:pt idx="161">
                  <c:v>2.61</c:v>
                </c:pt>
                <c:pt idx="162">
                  <c:v>2.62</c:v>
                </c:pt>
                <c:pt idx="163">
                  <c:v>2.63</c:v>
                </c:pt>
                <c:pt idx="164">
                  <c:v>2.64</c:v>
                </c:pt>
                <c:pt idx="165">
                  <c:v>2.65</c:v>
                </c:pt>
                <c:pt idx="166">
                  <c:v>2.66</c:v>
                </c:pt>
                <c:pt idx="167">
                  <c:v>2.67</c:v>
                </c:pt>
                <c:pt idx="168">
                  <c:v>2.68</c:v>
                </c:pt>
                <c:pt idx="169">
                  <c:v>2.69</c:v>
                </c:pt>
                <c:pt idx="170">
                  <c:v>2.7</c:v>
                </c:pt>
                <c:pt idx="171">
                  <c:v>2.71</c:v>
                </c:pt>
                <c:pt idx="172">
                  <c:v>2.72</c:v>
                </c:pt>
                <c:pt idx="173">
                  <c:v>2.73</c:v>
                </c:pt>
                <c:pt idx="174">
                  <c:v>2.74</c:v>
                </c:pt>
                <c:pt idx="175">
                  <c:v>2.75</c:v>
                </c:pt>
                <c:pt idx="176">
                  <c:v>2.76</c:v>
                </c:pt>
                <c:pt idx="177">
                  <c:v>2.77</c:v>
                </c:pt>
                <c:pt idx="178">
                  <c:v>2.78</c:v>
                </c:pt>
                <c:pt idx="179">
                  <c:v>2.79</c:v>
                </c:pt>
                <c:pt idx="180">
                  <c:v>2.8</c:v>
                </c:pt>
                <c:pt idx="181">
                  <c:v>2.81</c:v>
                </c:pt>
                <c:pt idx="182">
                  <c:v>2.82</c:v>
                </c:pt>
                <c:pt idx="183">
                  <c:v>2.83</c:v>
                </c:pt>
                <c:pt idx="184">
                  <c:v>2.84</c:v>
                </c:pt>
                <c:pt idx="185">
                  <c:v>2.85</c:v>
                </c:pt>
                <c:pt idx="186">
                  <c:v>2.86</c:v>
                </c:pt>
                <c:pt idx="187">
                  <c:v>2.87</c:v>
                </c:pt>
                <c:pt idx="188">
                  <c:v>2.88</c:v>
                </c:pt>
                <c:pt idx="189">
                  <c:v>2.89</c:v>
                </c:pt>
                <c:pt idx="190">
                  <c:v>2.9</c:v>
                </c:pt>
                <c:pt idx="191">
                  <c:v>2.91</c:v>
                </c:pt>
                <c:pt idx="192">
                  <c:v>2.92</c:v>
                </c:pt>
                <c:pt idx="193">
                  <c:v>2.93</c:v>
                </c:pt>
                <c:pt idx="194">
                  <c:v>2.94</c:v>
                </c:pt>
                <c:pt idx="195">
                  <c:v>2.95</c:v>
                </c:pt>
                <c:pt idx="196">
                  <c:v>2.96</c:v>
                </c:pt>
                <c:pt idx="197">
                  <c:v>2.97</c:v>
                </c:pt>
                <c:pt idx="198">
                  <c:v>2.98</c:v>
                </c:pt>
                <c:pt idx="199">
                  <c:v>2.99</c:v>
                </c:pt>
                <c:pt idx="200" formatCode="0">
                  <c:v>3</c:v>
                </c:pt>
                <c:pt idx="201">
                  <c:v>3.01</c:v>
                </c:pt>
                <c:pt idx="202">
                  <c:v>3.02</c:v>
                </c:pt>
                <c:pt idx="203">
                  <c:v>3.03</c:v>
                </c:pt>
                <c:pt idx="204">
                  <c:v>3.04</c:v>
                </c:pt>
                <c:pt idx="205">
                  <c:v>3.05</c:v>
                </c:pt>
                <c:pt idx="206">
                  <c:v>3.06</c:v>
                </c:pt>
                <c:pt idx="207">
                  <c:v>3.07</c:v>
                </c:pt>
                <c:pt idx="208">
                  <c:v>3.08</c:v>
                </c:pt>
                <c:pt idx="209">
                  <c:v>3.09</c:v>
                </c:pt>
                <c:pt idx="210">
                  <c:v>3.1</c:v>
                </c:pt>
                <c:pt idx="211">
                  <c:v>3.11</c:v>
                </c:pt>
                <c:pt idx="212">
                  <c:v>3.12</c:v>
                </c:pt>
                <c:pt idx="213">
                  <c:v>3.13</c:v>
                </c:pt>
                <c:pt idx="214">
                  <c:v>3.14</c:v>
                </c:pt>
                <c:pt idx="215">
                  <c:v>3.15</c:v>
                </c:pt>
                <c:pt idx="216">
                  <c:v>3.16</c:v>
                </c:pt>
                <c:pt idx="217">
                  <c:v>3.17</c:v>
                </c:pt>
                <c:pt idx="218">
                  <c:v>3.18</c:v>
                </c:pt>
                <c:pt idx="219">
                  <c:v>3.19</c:v>
                </c:pt>
                <c:pt idx="220">
                  <c:v>3.2</c:v>
                </c:pt>
                <c:pt idx="221">
                  <c:v>3.21</c:v>
                </c:pt>
                <c:pt idx="222">
                  <c:v>3.22</c:v>
                </c:pt>
                <c:pt idx="223">
                  <c:v>3.23</c:v>
                </c:pt>
                <c:pt idx="224">
                  <c:v>3.24</c:v>
                </c:pt>
                <c:pt idx="225">
                  <c:v>3.25</c:v>
                </c:pt>
                <c:pt idx="226">
                  <c:v>3.26</c:v>
                </c:pt>
                <c:pt idx="227">
                  <c:v>3.27</c:v>
                </c:pt>
                <c:pt idx="228">
                  <c:v>3.28</c:v>
                </c:pt>
                <c:pt idx="229">
                  <c:v>3.29</c:v>
                </c:pt>
                <c:pt idx="230">
                  <c:v>3.3</c:v>
                </c:pt>
                <c:pt idx="231">
                  <c:v>3.31</c:v>
                </c:pt>
                <c:pt idx="232">
                  <c:v>3.32</c:v>
                </c:pt>
                <c:pt idx="233">
                  <c:v>3.33</c:v>
                </c:pt>
                <c:pt idx="234">
                  <c:v>3.34</c:v>
                </c:pt>
                <c:pt idx="235">
                  <c:v>3.35</c:v>
                </c:pt>
                <c:pt idx="236">
                  <c:v>3.36</c:v>
                </c:pt>
                <c:pt idx="237">
                  <c:v>3.37</c:v>
                </c:pt>
                <c:pt idx="238">
                  <c:v>3.38</c:v>
                </c:pt>
                <c:pt idx="239">
                  <c:v>3.39</c:v>
                </c:pt>
                <c:pt idx="240">
                  <c:v>3.4</c:v>
                </c:pt>
                <c:pt idx="241">
                  <c:v>3.41</c:v>
                </c:pt>
                <c:pt idx="242">
                  <c:v>3.42</c:v>
                </c:pt>
                <c:pt idx="243">
                  <c:v>3.43</c:v>
                </c:pt>
                <c:pt idx="244">
                  <c:v>3.44</c:v>
                </c:pt>
                <c:pt idx="245">
                  <c:v>3.45</c:v>
                </c:pt>
                <c:pt idx="246">
                  <c:v>3.46</c:v>
                </c:pt>
                <c:pt idx="247">
                  <c:v>3.47</c:v>
                </c:pt>
                <c:pt idx="248">
                  <c:v>3.48</c:v>
                </c:pt>
                <c:pt idx="249">
                  <c:v>3.49</c:v>
                </c:pt>
                <c:pt idx="250">
                  <c:v>3.5</c:v>
                </c:pt>
                <c:pt idx="251">
                  <c:v>3.51</c:v>
                </c:pt>
                <c:pt idx="252">
                  <c:v>3.52</c:v>
                </c:pt>
                <c:pt idx="253">
                  <c:v>3.53</c:v>
                </c:pt>
                <c:pt idx="254">
                  <c:v>3.54</c:v>
                </c:pt>
                <c:pt idx="255">
                  <c:v>3.55</c:v>
                </c:pt>
                <c:pt idx="256">
                  <c:v>3.56</c:v>
                </c:pt>
                <c:pt idx="257">
                  <c:v>3.57</c:v>
                </c:pt>
                <c:pt idx="258">
                  <c:v>3.58</c:v>
                </c:pt>
                <c:pt idx="259">
                  <c:v>3.59</c:v>
                </c:pt>
                <c:pt idx="260">
                  <c:v>3.6</c:v>
                </c:pt>
                <c:pt idx="261">
                  <c:v>3.61</c:v>
                </c:pt>
                <c:pt idx="262">
                  <c:v>3.62</c:v>
                </c:pt>
                <c:pt idx="263">
                  <c:v>3.63</c:v>
                </c:pt>
                <c:pt idx="264">
                  <c:v>3.64</c:v>
                </c:pt>
                <c:pt idx="265">
                  <c:v>3.65</c:v>
                </c:pt>
                <c:pt idx="266">
                  <c:v>3.66</c:v>
                </c:pt>
                <c:pt idx="267">
                  <c:v>3.67</c:v>
                </c:pt>
                <c:pt idx="268">
                  <c:v>3.68</c:v>
                </c:pt>
                <c:pt idx="269">
                  <c:v>3.69</c:v>
                </c:pt>
                <c:pt idx="270">
                  <c:v>3.7</c:v>
                </c:pt>
                <c:pt idx="271">
                  <c:v>3.71</c:v>
                </c:pt>
                <c:pt idx="272">
                  <c:v>3.72</c:v>
                </c:pt>
                <c:pt idx="273">
                  <c:v>3.73</c:v>
                </c:pt>
                <c:pt idx="274">
                  <c:v>3.74</c:v>
                </c:pt>
                <c:pt idx="275">
                  <c:v>3.75</c:v>
                </c:pt>
                <c:pt idx="276">
                  <c:v>3.76</c:v>
                </c:pt>
                <c:pt idx="277">
                  <c:v>3.77</c:v>
                </c:pt>
                <c:pt idx="278">
                  <c:v>3.78</c:v>
                </c:pt>
                <c:pt idx="279">
                  <c:v>3.79</c:v>
                </c:pt>
                <c:pt idx="280">
                  <c:v>3.8</c:v>
                </c:pt>
                <c:pt idx="281">
                  <c:v>3.81</c:v>
                </c:pt>
                <c:pt idx="282">
                  <c:v>3.82</c:v>
                </c:pt>
                <c:pt idx="283">
                  <c:v>3.83</c:v>
                </c:pt>
                <c:pt idx="284">
                  <c:v>3.84</c:v>
                </c:pt>
                <c:pt idx="285">
                  <c:v>3.85</c:v>
                </c:pt>
                <c:pt idx="286">
                  <c:v>3.86</c:v>
                </c:pt>
                <c:pt idx="287">
                  <c:v>3.87</c:v>
                </c:pt>
                <c:pt idx="288">
                  <c:v>3.88</c:v>
                </c:pt>
                <c:pt idx="289">
                  <c:v>3.89</c:v>
                </c:pt>
                <c:pt idx="290">
                  <c:v>3.9</c:v>
                </c:pt>
                <c:pt idx="291">
                  <c:v>3.91</c:v>
                </c:pt>
                <c:pt idx="292">
                  <c:v>3.92</c:v>
                </c:pt>
                <c:pt idx="293">
                  <c:v>3.93</c:v>
                </c:pt>
                <c:pt idx="294">
                  <c:v>3.94</c:v>
                </c:pt>
                <c:pt idx="295">
                  <c:v>3.95</c:v>
                </c:pt>
                <c:pt idx="296">
                  <c:v>3.96</c:v>
                </c:pt>
                <c:pt idx="297">
                  <c:v>3.97</c:v>
                </c:pt>
                <c:pt idx="298">
                  <c:v>3.98</c:v>
                </c:pt>
                <c:pt idx="299">
                  <c:v>3.99</c:v>
                </c:pt>
                <c:pt idx="300" formatCode="0">
                  <c:v>4</c:v>
                </c:pt>
                <c:pt idx="301">
                  <c:v>4.01</c:v>
                </c:pt>
                <c:pt idx="302">
                  <c:v>4.0199999999999996</c:v>
                </c:pt>
                <c:pt idx="303">
                  <c:v>4.03</c:v>
                </c:pt>
                <c:pt idx="304">
                  <c:v>4.04</c:v>
                </c:pt>
                <c:pt idx="305">
                  <c:v>4.05</c:v>
                </c:pt>
                <c:pt idx="306">
                  <c:v>4.0599999999999996</c:v>
                </c:pt>
                <c:pt idx="307">
                  <c:v>4.07</c:v>
                </c:pt>
                <c:pt idx="308">
                  <c:v>4.08</c:v>
                </c:pt>
                <c:pt idx="309">
                  <c:v>4.09</c:v>
                </c:pt>
                <c:pt idx="310">
                  <c:v>4.0999999999999996</c:v>
                </c:pt>
                <c:pt idx="311">
                  <c:v>4.1100000000000003</c:v>
                </c:pt>
                <c:pt idx="312">
                  <c:v>4.12</c:v>
                </c:pt>
                <c:pt idx="313">
                  <c:v>4.13</c:v>
                </c:pt>
                <c:pt idx="314">
                  <c:v>4.1399999999999997</c:v>
                </c:pt>
                <c:pt idx="315">
                  <c:v>4.1500000000000004</c:v>
                </c:pt>
                <c:pt idx="316">
                  <c:v>4.16</c:v>
                </c:pt>
                <c:pt idx="317">
                  <c:v>4.17</c:v>
                </c:pt>
                <c:pt idx="318">
                  <c:v>4.18</c:v>
                </c:pt>
                <c:pt idx="319">
                  <c:v>4.1900000000000004</c:v>
                </c:pt>
                <c:pt idx="320">
                  <c:v>4.2</c:v>
                </c:pt>
                <c:pt idx="321">
                  <c:v>4.21</c:v>
                </c:pt>
                <c:pt idx="322">
                  <c:v>4.22</c:v>
                </c:pt>
                <c:pt idx="323">
                  <c:v>4.2300000000000004</c:v>
                </c:pt>
                <c:pt idx="324">
                  <c:v>4.24</c:v>
                </c:pt>
                <c:pt idx="325">
                  <c:v>4.25</c:v>
                </c:pt>
                <c:pt idx="326">
                  <c:v>4.26</c:v>
                </c:pt>
                <c:pt idx="327">
                  <c:v>4.2699999999999996</c:v>
                </c:pt>
                <c:pt idx="328">
                  <c:v>4.28</c:v>
                </c:pt>
                <c:pt idx="329">
                  <c:v>4.29</c:v>
                </c:pt>
                <c:pt idx="330">
                  <c:v>4.3</c:v>
                </c:pt>
                <c:pt idx="331">
                  <c:v>4.3099999999999996</c:v>
                </c:pt>
                <c:pt idx="332">
                  <c:v>4.32</c:v>
                </c:pt>
                <c:pt idx="333">
                  <c:v>4.33</c:v>
                </c:pt>
                <c:pt idx="334">
                  <c:v>4.34</c:v>
                </c:pt>
                <c:pt idx="335">
                  <c:v>4.3499999999999996</c:v>
                </c:pt>
                <c:pt idx="336">
                  <c:v>4.3600000000000003</c:v>
                </c:pt>
                <c:pt idx="337">
                  <c:v>4.37</c:v>
                </c:pt>
                <c:pt idx="338">
                  <c:v>4.38</c:v>
                </c:pt>
                <c:pt idx="339">
                  <c:v>4.3899999999999997</c:v>
                </c:pt>
                <c:pt idx="340">
                  <c:v>4.4000000000000004</c:v>
                </c:pt>
                <c:pt idx="341">
                  <c:v>4.41</c:v>
                </c:pt>
                <c:pt idx="342">
                  <c:v>4.42</c:v>
                </c:pt>
                <c:pt idx="343">
                  <c:v>4.43</c:v>
                </c:pt>
                <c:pt idx="344">
                  <c:v>4.4400000000000004</c:v>
                </c:pt>
                <c:pt idx="345">
                  <c:v>4.45</c:v>
                </c:pt>
                <c:pt idx="346">
                  <c:v>4.46</c:v>
                </c:pt>
                <c:pt idx="347">
                  <c:v>4.47</c:v>
                </c:pt>
                <c:pt idx="348">
                  <c:v>4.4800000000000004</c:v>
                </c:pt>
                <c:pt idx="349">
                  <c:v>4.49</c:v>
                </c:pt>
                <c:pt idx="350">
                  <c:v>4.5</c:v>
                </c:pt>
                <c:pt idx="351">
                  <c:v>4.51</c:v>
                </c:pt>
                <c:pt idx="352">
                  <c:v>4.5199999999999996</c:v>
                </c:pt>
                <c:pt idx="353">
                  <c:v>4.53</c:v>
                </c:pt>
                <c:pt idx="354">
                  <c:v>4.54</c:v>
                </c:pt>
                <c:pt idx="355">
                  <c:v>4.55</c:v>
                </c:pt>
                <c:pt idx="356">
                  <c:v>4.5599999999999996</c:v>
                </c:pt>
                <c:pt idx="357">
                  <c:v>4.57</c:v>
                </c:pt>
                <c:pt idx="358">
                  <c:v>4.58</c:v>
                </c:pt>
                <c:pt idx="359">
                  <c:v>4.59</c:v>
                </c:pt>
                <c:pt idx="360">
                  <c:v>4.5999999999999996</c:v>
                </c:pt>
                <c:pt idx="361">
                  <c:v>4.6100000000000003</c:v>
                </c:pt>
                <c:pt idx="362">
                  <c:v>4.62</c:v>
                </c:pt>
                <c:pt idx="363">
                  <c:v>4.63</c:v>
                </c:pt>
                <c:pt idx="364">
                  <c:v>4.6399999999999997</c:v>
                </c:pt>
                <c:pt idx="365">
                  <c:v>4.6500000000000004</c:v>
                </c:pt>
                <c:pt idx="366">
                  <c:v>4.66</c:v>
                </c:pt>
                <c:pt idx="367">
                  <c:v>4.67</c:v>
                </c:pt>
                <c:pt idx="368">
                  <c:v>4.68</c:v>
                </c:pt>
                <c:pt idx="369">
                  <c:v>4.6900000000000004</c:v>
                </c:pt>
                <c:pt idx="370">
                  <c:v>4.7</c:v>
                </c:pt>
                <c:pt idx="371">
                  <c:v>4.71</c:v>
                </c:pt>
                <c:pt idx="372">
                  <c:v>4.72</c:v>
                </c:pt>
                <c:pt idx="373">
                  <c:v>4.7300000000000004</c:v>
                </c:pt>
                <c:pt idx="374">
                  <c:v>4.74</c:v>
                </c:pt>
                <c:pt idx="375">
                  <c:v>4.75</c:v>
                </c:pt>
                <c:pt idx="376">
                  <c:v>4.76</c:v>
                </c:pt>
                <c:pt idx="377">
                  <c:v>4.7699999999999996</c:v>
                </c:pt>
                <c:pt idx="378">
                  <c:v>4.78</c:v>
                </c:pt>
                <c:pt idx="379">
                  <c:v>4.79</c:v>
                </c:pt>
                <c:pt idx="380">
                  <c:v>4.8</c:v>
                </c:pt>
                <c:pt idx="381">
                  <c:v>4.8099999999999996</c:v>
                </c:pt>
                <c:pt idx="382">
                  <c:v>4.82</c:v>
                </c:pt>
                <c:pt idx="383">
                  <c:v>4.83</c:v>
                </c:pt>
                <c:pt idx="384">
                  <c:v>4.84</c:v>
                </c:pt>
                <c:pt idx="385">
                  <c:v>4.8499999999999996</c:v>
                </c:pt>
                <c:pt idx="386">
                  <c:v>4.8600000000000003</c:v>
                </c:pt>
                <c:pt idx="387">
                  <c:v>4.87</c:v>
                </c:pt>
                <c:pt idx="388">
                  <c:v>4.88</c:v>
                </c:pt>
                <c:pt idx="389">
                  <c:v>4.8899999999999997</c:v>
                </c:pt>
                <c:pt idx="390">
                  <c:v>4.9000000000000004</c:v>
                </c:pt>
                <c:pt idx="391">
                  <c:v>4.91</c:v>
                </c:pt>
                <c:pt idx="392">
                  <c:v>4.92</c:v>
                </c:pt>
                <c:pt idx="393">
                  <c:v>4.93</c:v>
                </c:pt>
                <c:pt idx="394">
                  <c:v>4.9400000000000004</c:v>
                </c:pt>
                <c:pt idx="395">
                  <c:v>4.95</c:v>
                </c:pt>
                <c:pt idx="396">
                  <c:v>4.96</c:v>
                </c:pt>
                <c:pt idx="397">
                  <c:v>4.97</c:v>
                </c:pt>
                <c:pt idx="398">
                  <c:v>4.9800000000000004</c:v>
                </c:pt>
                <c:pt idx="399">
                  <c:v>4.99</c:v>
                </c:pt>
                <c:pt idx="400">
                  <c:v>5</c:v>
                </c:pt>
              </c:numCache>
            </c:numRef>
          </c:xVal>
          <c:yVal>
            <c:numRef>
              <c:f>'alphagamma- isothermal'!$C$36:$C$436</c:f>
              <c:numCache>
                <c:formatCode>0.00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formatCode="0.000">
                  <c:v>-5.9999999999999995E-4</c:v>
                </c:pt>
                <c:pt idx="102" formatCode="0.000">
                  <c:v>-1.1999999999999999E-3</c:v>
                </c:pt>
                <c:pt idx="103" formatCode="0.000">
                  <c:v>-1.8E-3</c:v>
                </c:pt>
                <c:pt idx="104" formatCode="0.000">
                  <c:v>-2.3999999999999998E-3</c:v>
                </c:pt>
                <c:pt idx="105" formatCode="0.000">
                  <c:v>-2.9999999999999996E-3</c:v>
                </c:pt>
                <c:pt idx="106" formatCode="0.000">
                  <c:v>-3.5999999999999995E-3</c:v>
                </c:pt>
                <c:pt idx="107" formatCode="0.000">
                  <c:v>-4.1999999999999997E-3</c:v>
                </c:pt>
                <c:pt idx="108" formatCode="0.000">
                  <c:v>-4.7999999999999996E-3</c:v>
                </c:pt>
                <c:pt idx="109" formatCode="0.000">
                  <c:v>-5.3999999999999994E-3</c:v>
                </c:pt>
                <c:pt idx="110" formatCode="0.000">
                  <c:v>-5.9999999999999993E-3</c:v>
                </c:pt>
                <c:pt idx="111" formatCode="0.000">
                  <c:v>-6.5999999999999991E-3</c:v>
                </c:pt>
                <c:pt idx="112" formatCode="0.000">
                  <c:v>-7.1999999999999989E-3</c:v>
                </c:pt>
                <c:pt idx="113" formatCode="0.000">
                  <c:v>-7.7999999999999988E-3</c:v>
                </c:pt>
                <c:pt idx="114" formatCode="0.000">
                  <c:v>-8.3999999999999995E-3</c:v>
                </c:pt>
                <c:pt idx="115" formatCode="0.000">
                  <c:v>-8.9999999999999993E-3</c:v>
                </c:pt>
                <c:pt idx="116" formatCode="0.000">
                  <c:v>-9.5999999999999992E-3</c:v>
                </c:pt>
                <c:pt idx="117" formatCode="0.000">
                  <c:v>-1.0199999999999999E-2</c:v>
                </c:pt>
                <c:pt idx="118" formatCode="0.000">
                  <c:v>-1.0799999999999999E-2</c:v>
                </c:pt>
                <c:pt idx="119" formatCode="0.000">
                  <c:v>-1.1399999999999999E-2</c:v>
                </c:pt>
                <c:pt idx="120" formatCode="0.000">
                  <c:v>-1.1999999999999999E-2</c:v>
                </c:pt>
                <c:pt idx="121" formatCode="0.000">
                  <c:v>-1.2599999999999998E-2</c:v>
                </c:pt>
                <c:pt idx="122" formatCode="0.000">
                  <c:v>-1.3199999999999998E-2</c:v>
                </c:pt>
                <c:pt idx="123" formatCode="0.000">
                  <c:v>-1.3799999999999998E-2</c:v>
                </c:pt>
                <c:pt idx="124" formatCode="0.000">
                  <c:v>-1.4399999999999998E-2</c:v>
                </c:pt>
                <c:pt idx="125" formatCode="0.000">
                  <c:v>-1.4999999999999998E-2</c:v>
                </c:pt>
                <c:pt idx="126" formatCode="0.000">
                  <c:v>-1.5599999999999998E-2</c:v>
                </c:pt>
                <c:pt idx="127" formatCode="0.000">
                  <c:v>-1.6199999999999999E-2</c:v>
                </c:pt>
                <c:pt idx="128" formatCode="0.000">
                  <c:v>-1.6799999999999999E-2</c:v>
                </c:pt>
                <c:pt idx="129" formatCode="0.000">
                  <c:v>-1.7399999999999999E-2</c:v>
                </c:pt>
                <c:pt idx="130" formatCode="0.000">
                  <c:v>-1.7999999999999999E-2</c:v>
                </c:pt>
                <c:pt idx="131" formatCode="0.000">
                  <c:v>-1.8599999999999998E-2</c:v>
                </c:pt>
                <c:pt idx="132" formatCode="0.000">
                  <c:v>-1.9199999999999998E-2</c:v>
                </c:pt>
                <c:pt idx="133" formatCode="0.000">
                  <c:v>-1.9799999999999998E-2</c:v>
                </c:pt>
                <c:pt idx="134" formatCode="0.000">
                  <c:v>-2.0399999999999998E-2</c:v>
                </c:pt>
                <c:pt idx="135" formatCode="0.000">
                  <c:v>-2.0999999999999998E-2</c:v>
                </c:pt>
                <c:pt idx="136" formatCode="0.000">
                  <c:v>-2.1599999999999998E-2</c:v>
                </c:pt>
                <c:pt idx="137" formatCode="0.000">
                  <c:v>-2.2199999999999998E-2</c:v>
                </c:pt>
                <c:pt idx="138" formatCode="0.000">
                  <c:v>-2.2799999999999997E-2</c:v>
                </c:pt>
                <c:pt idx="139" formatCode="0.000">
                  <c:v>-2.3399999999999997E-2</c:v>
                </c:pt>
                <c:pt idx="140" formatCode="0.000">
                  <c:v>-2.3999999999999997E-2</c:v>
                </c:pt>
                <c:pt idx="141" formatCode="0.000">
                  <c:v>-2.4599999999999997E-2</c:v>
                </c:pt>
                <c:pt idx="142" formatCode="0.000">
                  <c:v>-2.5199999999999997E-2</c:v>
                </c:pt>
                <c:pt idx="143" formatCode="0.000">
                  <c:v>-2.5799999999999997E-2</c:v>
                </c:pt>
                <c:pt idx="144" formatCode="0.000">
                  <c:v>-2.6399999999999996E-2</c:v>
                </c:pt>
                <c:pt idx="145" formatCode="0.000">
                  <c:v>-2.6999999999999996E-2</c:v>
                </c:pt>
                <c:pt idx="146" formatCode="0.000">
                  <c:v>-2.7599999999999996E-2</c:v>
                </c:pt>
                <c:pt idx="147" formatCode="0.000">
                  <c:v>-2.8199999999999996E-2</c:v>
                </c:pt>
                <c:pt idx="148" formatCode="0.000">
                  <c:v>-2.8799999999999996E-2</c:v>
                </c:pt>
                <c:pt idx="149" formatCode="0.000">
                  <c:v>-2.9399999999999996E-2</c:v>
                </c:pt>
                <c:pt idx="150" formatCode="0.000">
                  <c:v>-2.9999999999999995E-2</c:v>
                </c:pt>
                <c:pt idx="151" formatCode="0.000">
                  <c:v>-3.0599999999999995E-2</c:v>
                </c:pt>
                <c:pt idx="152" formatCode="0.000">
                  <c:v>-3.1199999999999995E-2</c:v>
                </c:pt>
                <c:pt idx="153" formatCode="0.000">
                  <c:v>-3.1799999999999995E-2</c:v>
                </c:pt>
                <c:pt idx="154" formatCode="0.000">
                  <c:v>-3.2399999999999998E-2</c:v>
                </c:pt>
                <c:pt idx="155" formatCode="0.000">
                  <c:v>-3.3000000000000002E-2</c:v>
                </c:pt>
                <c:pt idx="156" formatCode="0.000">
                  <c:v>-3.3600000000000005E-2</c:v>
                </c:pt>
                <c:pt idx="157" formatCode="0.000">
                  <c:v>-3.4200000000000008E-2</c:v>
                </c:pt>
                <c:pt idx="158" formatCode="0.000">
                  <c:v>-3.4800000000000011E-2</c:v>
                </c:pt>
                <c:pt idx="159" formatCode="0.000">
                  <c:v>-3.5400000000000015E-2</c:v>
                </c:pt>
                <c:pt idx="160" formatCode="0.000">
                  <c:v>-3.6000000000000018E-2</c:v>
                </c:pt>
                <c:pt idx="161" formatCode="0.000">
                  <c:v>-3.6600000000000021E-2</c:v>
                </c:pt>
                <c:pt idx="162" formatCode="0.000">
                  <c:v>-3.7200000000000025E-2</c:v>
                </c:pt>
                <c:pt idx="163" formatCode="0.000">
                  <c:v>-3.7800000000000028E-2</c:v>
                </c:pt>
                <c:pt idx="164" formatCode="0.000">
                  <c:v>-3.8400000000000031E-2</c:v>
                </c:pt>
                <c:pt idx="165" formatCode="0.000">
                  <c:v>-3.9000000000000035E-2</c:v>
                </c:pt>
                <c:pt idx="166" formatCode="0.000">
                  <c:v>-3.9600000000000038E-2</c:v>
                </c:pt>
                <c:pt idx="167" formatCode="0.000">
                  <c:v>-4.0200000000000041E-2</c:v>
                </c:pt>
                <c:pt idx="168" formatCode="0.000">
                  <c:v>-4.0800000000000045E-2</c:v>
                </c:pt>
                <c:pt idx="169" formatCode="0.000">
                  <c:v>-4.1400000000000048E-2</c:v>
                </c:pt>
                <c:pt idx="170" formatCode="0.000">
                  <c:v>-4.2000000000000051E-2</c:v>
                </c:pt>
                <c:pt idx="171" formatCode="0.000">
                  <c:v>-4.2600000000000054E-2</c:v>
                </c:pt>
                <c:pt idx="172" formatCode="0.000">
                  <c:v>-4.3200000000000058E-2</c:v>
                </c:pt>
                <c:pt idx="173" formatCode="0.000">
                  <c:v>-4.3800000000000061E-2</c:v>
                </c:pt>
                <c:pt idx="174" formatCode="0.000">
                  <c:v>-4.4400000000000064E-2</c:v>
                </c:pt>
                <c:pt idx="175" formatCode="0.000">
                  <c:v>-4.5000000000000068E-2</c:v>
                </c:pt>
                <c:pt idx="176" formatCode="0.000">
                  <c:v>-4.5600000000000071E-2</c:v>
                </c:pt>
                <c:pt idx="177" formatCode="0.000">
                  <c:v>-4.6200000000000074E-2</c:v>
                </c:pt>
                <c:pt idx="178" formatCode="0.000">
                  <c:v>-4.6800000000000078E-2</c:v>
                </c:pt>
                <c:pt idx="179" formatCode="0.000">
                  <c:v>-4.7400000000000081E-2</c:v>
                </c:pt>
                <c:pt idx="180" formatCode="0.000">
                  <c:v>-4.8000000000000084E-2</c:v>
                </c:pt>
                <c:pt idx="181" formatCode="0.000">
                  <c:v>-4.8600000000000088E-2</c:v>
                </c:pt>
                <c:pt idx="182" formatCode="0.000">
                  <c:v>-4.9200000000000091E-2</c:v>
                </c:pt>
                <c:pt idx="183" formatCode="0.000">
                  <c:v>-4.9800000000000094E-2</c:v>
                </c:pt>
                <c:pt idx="184" formatCode="0.000">
                  <c:v>-5.0400000000000097E-2</c:v>
                </c:pt>
                <c:pt idx="185" formatCode="0.000">
                  <c:v>-5.1000000000000101E-2</c:v>
                </c:pt>
                <c:pt idx="186" formatCode="0.000">
                  <c:v>-5.1600000000000104E-2</c:v>
                </c:pt>
                <c:pt idx="187" formatCode="0.000">
                  <c:v>-5.2200000000000107E-2</c:v>
                </c:pt>
                <c:pt idx="188" formatCode="0.000">
                  <c:v>-5.2800000000000111E-2</c:v>
                </c:pt>
                <c:pt idx="189" formatCode="0.000">
                  <c:v>-5.3400000000000114E-2</c:v>
                </c:pt>
                <c:pt idx="190" formatCode="0.000">
                  <c:v>-5.4000000000000117E-2</c:v>
                </c:pt>
                <c:pt idx="191" formatCode="0.000">
                  <c:v>-5.4600000000000121E-2</c:v>
                </c:pt>
                <c:pt idx="192" formatCode="0.000">
                  <c:v>-5.5200000000000124E-2</c:v>
                </c:pt>
                <c:pt idx="193" formatCode="0.000">
                  <c:v>-5.5800000000000127E-2</c:v>
                </c:pt>
                <c:pt idx="194" formatCode="0.000">
                  <c:v>-5.6400000000000131E-2</c:v>
                </c:pt>
                <c:pt idx="195" formatCode="0.000">
                  <c:v>-5.7000000000000134E-2</c:v>
                </c:pt>
                <c:pt idx="196" formatCode="0.000">
                  <c:v>-5.7600000000000137E-2</c:v>
                </c:pt>
                <c:pt idx="197" formatCode="0.000">
                  <c:v>-5.8200000000000141E-2</c:v>
                </c:pt>
                <c:pt idx="198" formatCode="0.000">
                  <c:v>-5.8800000000000144E-2</c:v>
                </c:pt>
                <c:pt idx="199" formatCode="0.000">
                  <c:v>-5.9400000000000147E-2</c:v>
                </c:pt>
                <c:pt idx="200" formatCode="0.000">
                  <c:v>-6.000000000000015E-2</c:v>
                </c:pt>
                <c:pt idx="201" formatCode="0.000">
                  <c:v>-6.000000000000015E-2</c:v>
                </c:pt>
                <c:pt idx="202" formatCode="0.000">
                  <c:v>-6.000000000000015E-2</c:v>
                </c:pt>
                <c:pt idx="203" formatCode="0.000">
                  <c:v>-6.000000000000015E-2</c:v>
                </c:pt>
                <c:pt idx="204" formatCode="0.000">
                  <c:v>-6.000000000000015E-2</c:v>
                </c:pt>
                <c:pt idx="205" formatCode="0.000">
                  <c:v>-6.000000000000015E-2</c:v>
                </c:pt>
                <c:pt idx="206" formatCode="0.000">
                  <c:v>-6.000000000000015E-2</c:v>
                </c:pt>
                <c:pt idx="207" formatCode="0.000">
                  <c:v>-6.000000000000015E-2</c:v>
                </c:pt>
                <c:pt idx="208" formatCode="0.000">
                  <c:v>-6.000000000000015E-2</c:v>
                </c:pt>
                <c:pt idx="209" formatCode="0.000">
                  <c:v>-6.000000000000015E-2</c:v>
                </c:pt>
                <c:pt idx="210" formatCode="0.000">
                  <c:v>-6.000000000000015E-2</c:v>
                </c:pt>
                <c:pt idx="211" formatCode="0.000">
                  <c:v>-6.000000000000015E-2</c:v>
                </c:pt>
                <c:pt idx="212" formatCode="0.000">
                  <c:v>-6.000000000000015E-2</c:v>
                </c:pt>
                <c:pt idx="213" formatCode="0.000">
                  <c:v>-6.000000000000015E-2</c:v>
                </c:pt>
                <c:pt idx="214" formatCode="0.000">
                  <c:v>-6.000000000000015E-2</c:v>
                </c:pt>
                <c:pt idx="215" formatCode="0.000">
                  <c:v>-6.000000000000015E-2</c:v>
                </c:pt>
                <c:pt idx="216" formatCode="0.000">
                  <c:v>-6.000000000000015E-2</c:v>
                </c:pt>
                <c:pt idx="217" formatCode="0.000">
                  <c:v>-6.000000000000015E-2</c:v>
                </c:pt>
                <c:pt idx="218" formatCode="0.000">
                  <c:v>-6.000000000000015E-2</c:v>
                </c:pt>
                <c:pt idx="219" formatCode="0.000">
                  <c:v>-6.000000000000015E-2</c:v>
                </c:pt>
                <c:pt idx="220" formatCode="0.000">
                  <c:v>-6.000000000000015E-2</c:v>
                </c:pt>
                <c:pt idx="221" formatCode="0.000">
                  <c:v>-6.000000000000015E-2</c:v>
                </c:pt>
                <c:pt idx="222" formatCode="0.000">
                  <c:v>-6.000000000000015E-2</c:v>
                </c:pt>
                <c:pt idx="223" formatCode="0.000">
                  <c:v>-6.000000000000015E-2</c:v>
                </c:pt>
                <c:pt idx="224" formatCode="0.000">
                  <c:v>-6.000000000000015E-2</c:v>
                </c:pt>
                <c:pt idx="225" formatCode="0.000">
                  <c:v>-6.000000000000015E-2</c:v>
                </c:pt>
                <c:pt idx="226" formatCode="0.000">
                  <c:v>-6.000000000000015E-2</c:v>
                </c:pt>
                <c:pt idx="227" formatCode="0.000">
                  <c:v>-6.000000000000015E-2</c:v>
                </c:pt>
                <c:pt idx="228" formatCode="0.000">
                  <c:v>-6.000000000000015E-2</c:v>
                </c:pt>
                <c:pt idx="229" formatCode="0.000">
                  <c:v>-6.000000000000015E-2</c:v>
                </c:pt>
                <c:pt idx="230" formatCode="0.000">
                  <c:v>-6.000000000000015E-2</c:v>
                </c:pt>
                <c:pt idx="231" formatCode="0.000">
                  <c:v>-6.000000000000015E-2</c:v>
                </c:pt>
                <c:pt idx="232" formatCode="0.000">
                  <c:v>-6.000000000000015E-2</c:v>
                </c:pt>
                <c:pt idx="233" formatCode="0.000">
                  <c:v>-6.000000000000015E-2</c:v>
                </c:pt>
                <c:pt idx="234" formatCode="0.000">
                  <c:v>-6.000000000000015E-2</c:v>
                </c:pt>
                <c:pt idx="235" formatCode="0.000">
                  <c:v>-6.000000000000015E-2</c:v>
                </c:pt>
                <c:pt idx="236" formatCode="0.000">
                  <c:v>-6.000000000000015E-2</c:v>
                </c:pt>
                <c:pt idx="237" formatCode="0.000">
                  <c:v>-6.000000000000015E-2</c:v>
                </c:pt>
                <c:pt idx="238" formatCode="0.000">
                  <c:v>-6.000000000000015E-2</c:v>
                </c:pt>
                <c:pt idx="239" formatCode="0.000">
                  <c:v>-6.000000000000015E-2</c:v>
                </c:pt>
                <c:pt idx="240" formatCode="0.000">
                  <c:v>-6.000000000000015E-2</c:v>
                </c:pt>
                <c:pt idx="241" formatCode="0.000">
                  <c:v>-6.000000000000015E-2</c:v>
                </c:pt>
                <c:pt idx="242" formatCode="0.000">
                  <c:v>-6.000000000000015E-2</c:v>
                </c:pt>
                <c:pt idx="243" formatCode="0.000">
                  <c:v>-6.000000000000015E-2</c:v>
                </c:pt>
                <c:pt idx="244" formatCode="0.000">
                  <c:v>-6.000000000000015E-2</c:v>
                </c:pt>
                <c:pt idx="245" formatCode="0.000">
                  <c:v>-6.000000000000015E-2</c:v>
                </c:pt>
                <c:pt idx="246" formatCode="0.000">
                  <c:v>-6.000000000000015E-2</c:v>
                </c:pt>
                <c:pt idx="247" formatCode="0.000">
                  <c:v>-6.000000000000015E-2</c:v>
                </c:pt>
                <c:pt idx="248" formatCode="0.000">
                  <c:v>-6.000000000000015E-2</c:v>
                </c:pt>
                <c:pt idx="249" formatCode="0.000">
                  <c:v>-6.000000000000015E-2</c:v>
                </c:pt>
                <c:pt idx="250" formatCode="0.000">
                  <c:v>-6.000000000000015E-2</c:v>
                </c:pt>
                <c:pt idx="251" formatCode="0.000">
                  <c:v>-6.000000000000015E-2</c:v>
                </c:pt>
                <c:pt idx="252" formatCode="0.000">
                  <c:v>-6.000000000000015E-2</c:v>
                </c:pt>
                <c:pt idx="253" formatCode="0.000">
                  <c:v>-6.000000000000015E-2</c:v>
                </c:pt>
                <c:pt idx="254" formatCode="0.000">
                  <c:v>-6.000000000000015E-2</c:v>
                </c:pt>
                <c:pt idx="255" formatCode="0.000">
                  <c:v>-6.000000000000015E-2</c:v>
                </c:pt>
                <c:pt idx="256" formatCode="0.000">
                  <c:v>-6.000000000000015E-2</c:v>
                </c:pt>
                <c:pt idx="257" formatCode="0.000">
                  <c:v>-6.000000000000015E-2</c:v>
                </c:pt>
                <c:pt idx="258" formatCode="0.000">
                  <c:v>-6.000000000000015E-2</c:v>
                </c:pt>
                <c:pt idx="259" formatCode="0.000">
                  <c:v>-6.000000000000015E-2</c:v>
                </c:pt>
                <c:pt idx="260" formatCode="0.000">
                  <c:v>-6.000000000000015E-2</c:v>
                </c:pt>
                <c:pt idx="261" formatCode="0.000">
                  <c:v>-6.000000000000015E-2</c:v>
                </c:pt>
                <c:pt idx="262" formatCode="0.000">
                  <c:v>-6.000000000000015E-2</c:v>
                </c:pt>
                <c:pt idx="263" formatCode="0.000">
                  <c:v>-6.000000000000015E-2</c:v>
                </c:pt>
                <c:pt idx="264" formatCode="0.000">
                  <c:v>-6.000000000000015E-2</c:v>
                </c:pt>
                <c:pt idx="265" formatCode="0.000">
                  <c:v>-6.000000000000015E-2</c:v>
                </c:pt>
                <c:pt idx="266" formatCode="0.000">
                  <c:v>-6.000000000000015E-2</c:v>
                </c:pt>
                <c:pt idx="267" formatCode="0.000">
                  <c:v>-6.000000000000015E-2</c:v>
                </c:pt>
                <c:pt idx="268" formatCode="0.000">
                  <c:v>-6.000000000000015E-2</c:v>
                </c:pt>
                <c:pt idx="269" formatCode="0.000">
                  <c:v>-6.000000000000015E-2</c:v>
                </c:pt>
                <c:pt idx="270" formatCode="0.000">
                  <c:v>-6.000000000000015E-2</c:v>
                </c:pt>
                <c:pt idx="271" formatCode="0.000">
                  <c:v>-6.000000000000015E-2</c:v>
                </c:pt>
                <c:pt idx="272" formatCode="0.000">
                  <c:v>-6.000000000000015E-2</c:v>
                </c:pt>
                <c:pt idx="273" formatCode="0.000">
                  <c:v>-6.000000000000015E-2</c:v>
                </c:pt>
                <c:pt idx="274" formatCode="0.000">
                  <c:v>-6.000000000000015E-2</c:v>
                </c:pt>
                <c:pt idx="275" formatCode="0.000">
                  <c:v>-6.000000000000015E-2</c:v>
                </c:pt>
                <c:pt idx="276" formatCode="0.000">
                  <c:v>-6.000000000000015E-2</c:v>
                </c:pt>
                <c:pt idx="277" formatCode="0.000">
                  <c:v>-6.000000000000015E-2</c:v>
                </c:pt>
                <c:pt idx="278" formatCode="0.000">
                  <c:v>-6.000000000000015E-2</c:v>
                </c:pt>
                <c:pt idx="279" formatCode="0.000">
                  <c:v>-6.000000000000015E-2</c:v>
                </c:pt>
                <c:pt idx="280" formatCode="0.000">
                  <c:v>-6.000000000000015E-2</c:v>
                </c:pt>
                <c:pt idx="281" formatCode="0.000">
                  <c:v>-6.000000000000015E-2</c:v>
                </c:pt>
                <c:pt idx="282" formatCode="0.000">
                  <c:v>-6.000000000000015E-2</c:v>
                </c:pt>
                <c:pt idx="283" formatCode="0.000">
                  <c:v>-6.000000000000015E-2</c:v>
                </c:pt>
                <c:pt idx="284" formatCode="0.000">
                  <c:v>-6.000000000000015E-2</c:v>
                </c:pt>
                <c:pt idx="285" formatCode="0.000">
                  <c:v>-6.000000000000015E-2</c:v>
                </c:pt>
                <c:pt idx="286" formatCode="0.000">
                  <c:v>-6.000000000000015E-2</c:v>
                </c:pt>
                <c:pt idx="287" formatCode="0.000">
                  <c:v>-6.000000000000015E-2</c:v>
                </c:pt>
                <c:pt idx="288" formatCode="0.000">
                  <c:v>-6.000000000000015E-2</c:v>
                </c:pt>
                <c:pt idx="289" formatCode="0.000">
                  <c:v>-6.000000000000015E-2</c:v>
                </c:pt>
                <c:pt idx="290" formatCode="0.000">
                  <c:v>-6.000000000000015E-2</c:v>
                </c:pt>
                <c:pt idx="291" formatCode="0.000">
                  <c:v>-6.000000000000015E-2</c:v>
                </c:pt>
                <c:pt idx="292" formatCode="0.000">
                  <c:v>-6.000000000000015E-2</c:v>
                </c:pt>
                <c:pt idx="293" formatCode="0.000">
                  <c:v>-6.000000000000015E-2</c:v>
                </c:pt>
                <c:pt idx="294" formatCode="0.000">
                  <c:v>-6.000000000000015E-2</c:v>
                </c:pt>
                <c:pt idx="295" formatCode="0.000">
                  <c:v>-6.000000000000015E-2</c:v>
                </c:pt>
                <c:pt idx="296" formatCode="0.000">
                  <c:v>-6.000000000000015E-2</c:v>
                </c:pt>
                <c:pt idx="297" formatCode="0.000">
                  <c:v>-6.000000000000015E-2</c:v>
                </c:pt>
                <c:pt idx="298" formatCode="0.000">
                  <c:v>-6.000000000000015E-2</c:v>
                </c:pt>
                <c:pt idx="299" formatCode="0.000">
                  <c:v>-6.000000000000015E-2</c:v>
                </c:pt>
                <c:pt idx="300" formatCode="0.000">
                  <c:v>-6.000000000000015E-2</c:v>
                </c:pt>
                <c:pt idx="301" formatCode="0.000">
                  <c:v>-5.9400000000000147E-2</c:v>
                </c:pt>
                <c:pt idx="302" formatCode="0.000">
                  <c:v>-5.8800000000000144E-2</c:v>
                </c:pt>
                <c:pt idx="303" formatCode="0.000">
                  <c:v>-5.8200000000000141E-2</c:v>
                </c:pt>
                <c:pt idx="304" formatCode="0.000">
                  <c:v>-5.7600000000000137E-2</c:v>
                </c:pt>
                <c:pt idx="305" formatCode="0.000">
                  <c:v>-5.7000000000000134E-2</c:v>
                </c:pt>
                <c:pt idx="306" formatCode="0.000">
                  <c:v>-5.6400000000000131E-2</c:v>
                </c:pt>
                <c:pt idx="307" formatCode="0.000">
                  <c:v>-5.5800000000000127E-2</c:v>
                </c:pt>
                <c:pt idx="308" formatCode="0.000">
                  <c:v>-5.5200000000000124E-2</c:v>
                </c:pt>
                <c:pt idx="309" formatCode="0.000">
                  <c:v>-5.4600000000000121E-2</c:v>
                </c:pt>
                <c:pt idx="310" formatCode="0.000">
                  <c:v>-5.4000000000000117E-2</c:v>
                </c:pt>
                <c:pt idx="311" formatCode="0.000">
                  <c:v>-5.3400000000000114E-2</c:v>
                </c:pt>
                <c:pt idx="312" formatCode="0.000">
                  <c:v>-5.2800000000000111E-2</c:v>
                </c:pt>
                <c:pt idx="313" formatCode="0.000">
                  <c:v>-5.2200000000000107E-2</c:v>
                </c:pt>
                <c:pt idx="314" formatCode="0.000">
                  <c:v>-5.1600000000000104E-2</c:v>
                </c:pt>
                <c:pt idx="315" formatCode="0.000">
                  <c:v>-5.1000000000000101E-2</c:v>
                </c:pt>
                <c:pt idx="316" formatCode="0.000">
                  <c:v>-5.0400000000000097E-2</c:v>
                </c:pt>
                <c:pt idx="317" formatCode="0.000">
                  <c:v>-4.9800000000000094E-2</c:v>
                </c:pt>
                <c:pt idx="318" formatCode="0.000">
                  <c:v>-4.9200000000000091E-2</c:v>
                </c:pt>
                <c:pt idx="319" formatCode="0.000">
                  <c:v>-4.8600000000000088E-2</c:v>
                </c:pt>
                <c:pt idx="320" formatCode="0.000">
                  <c:v>-4.8000000000000084E-2</c:v>
                </c:pt>
                <c:pt idx="321" formatCode="0.000">
                  <c:v>-4.7400000000000081E-2</c:v>
                </c:pt>
                <c:pt idx="322" formatCode="0.000">
                  <c:v>-4.6800000000000078E-2</c:v>
                </c:pt>
                <c:pt idx="323" formatCode="0.000">
                  <c:v>-4.6200000000000074E-2</c:v>
                </c:pt>
                <c:pt idx="324" formatCode="0.000">
                  <c:v>-4.5600000000000071E-2</c:v>
                </c:pt>
                <c:pt idx="325" formatCode="0.000">
                  <c:v>-4.5000000000000068E-2</c:v>
                </c:pt>
                <c:pt idx="326" formatCode="0.000">
                  <c:v>-4.4400000000000064E-2</c:v>
                </c:pt>
                <c:pt idx="327" formatCode="0.000">
                  <c:v>-4.3800000000000061E-2</c:v>
                </c:pt>
                <c:pt idx="328" formatCode="0.000">
                  <c:v>-4.3200000000000058E-2</c:v>
                </c:pt>
                <c:pt idx="329" formatCode="0.000">
                  <c:v>-4.2600000000000054E-2</c:v>
                </c:pt>
                <c:pt idx="330" formatCode="0.000">
                  <c:v>-4.2000000000000051E-2</c:v>
                </c:pt>
                <c:pt idx="331" formatCode="0.000">
                  <c:v>-4.1400000000000048E-2</c:v>
                </c:pt>
                <c:pt idx="332" formatCode="0.000">
                  <c:v>-4.0800000000000045E-2</c:v>
                </c:pt>
                <c:pt idx="333" formatCode="0.000">
                  <c:v>-4.0200000000000041E-2</c:v>
                </c:pt>
                <c:pt idx="334" formatCode="0.000">
                  <c:v>-3.9600000000000038E-2</c:v>
                </c:pt>
                <c:pt idx="335" formatCode="0.000">
                  <c:v>-3.9000000000000035E-2</c:v>
                </c:pt>
                <c:pt idx="336" formatCode="0.000">
                  <c:v>-3.8400000000000031E-2</c:v>
                </c:pt>
                <c:pt idx="337" formatCode="0.000">
                  <c:v>-3.7800000000000028E-2</c:v>
                </c:pt>
                <c:pt idx="338" formatCode="0.000">
                  <c:v>-3.7200000000000025E-2</c:v>
                </c:pt>
                <c:pt idx="339" formatCode="0.000">
                  <c:v>-3.6600000000000021E-2</c:v>
                </c:pt>
                <c:pt idx="340" formatCode="0.000">
                  <c:v>-3.6000000000000018E-2</c:v>
                </c:pt>
                <c:pt idx="341" formatCode="0.000">
                  <c:v>-3.5400000000000015E-2</c:v>
                </c:pt>
                <c:pt idx="342" formatCode="0.000">
                  <c:v>-3.4800000000000011E-2</c:v>
                </c:pt>
                <c:pt idx="343" formatCode="0.000">
                  <c:v>-3.4200000000000008E-2</c:v>
                </c:pt>
                <c:pt idx="344" formatCode="0.000">
                  <c:v>-3.3600000000000005E-2</c:v>
                </c:pt>
                <c:pt idx="345" formatCode="0.000">
                  <c:v>-3.3000000000000002E-2</c:v>
                </c:pt>
                <c:pt idx="346" formatCode="0.000">
                  <c:v>-3.2399999999999998E-2</c:v>
                </c:pt>
                <c:pt idx="347" formatCode="0.000">
                  <c:v>-3.1799999999999995E-2</c:v>
                </c:pt>
                <c:pt idx="348" formatCode="0.000">
                  <c:v>-3.1199999999999995E-2</c:v>
                </c:pt>
                <c:pt idx="349" formatCode="0.000">
                  <c:v>-3.0599999999999995E-2</c:v>
                </c:pt>
                <c:pt idx="350" formatCode="0.000">
                  <c:v>-2.9999999999999995E-2</c:v>
                </c:pt>
                <c:pt idx="351" formatCode="0.000">
                  <c:v>-2.9399999999999996E-2</c:v>
                </c:pt>
                <c:pt idx="352" formatCode="0.000">
                  <c:v>-2.8799999999999996E-2</c:v>
                </c:pt>
                <c:pt idx="353" formatCode="0.000">
                  <c:v>-2.8199999999999996E-2</c:v>
                </c:pt>
                <c:pt idx="354" formatCode="0.000">
                  <c:v>-2.7599999999999996E-2</c:v>
                </c:pt>
                <c:pt idx="355" formatCode="0.000">
                  <c:v>-2.6999999999999996E-2</c:v>
                </c:pt>
                <c:pt idx="356" formatCode="0.000">
                  <c:v>-2.6399999999999996E-2</c:v>
                </c:pt>
                <c:pt idx="357" formatCode="0.000">
                  <c:v>-2.5799999999999997E-2</c:v>
                </c:pt>
                <c:pt idx="358" formatCode="0.000">
                  <c:v>-2.5199999999999997E-2</c:v>
                </c:pt>
                <c:pt idx="359" formatCode="0.000">
                  <c:v>-2.4599999999999997E-2</c:v>
                </c:pt>
                <c:pt idx="360" formatCode="0.000">
                  <c:v>-2.3999999999999997E-2</c:v>
                </c:pt>
                <c:pt idx="361" formatCode="0.000">
                  <c:v>-2.3399999999999997E-2</c:v>
                </c:pt>
                <c:pt idx="362" formatCode="0.000">
                  <c:v>-2.2799999999999997E-2</c:v>
                </c:pt>
                <c:pt idx="363" formatCode="0.000">
                  <c:v>-2.2199999999999998E-2</c:v>
                </c:pt>
                <c:pt idx="364" formatCode="0.000">
                  <c:v>-2.1599999999999998E-2</c:v>
                </c:pt>
                <c:pt idx="365" formatCode="0.000">
                  <c:v>-2.0999999999999998E-2</c:v>
                </c:pt>
                <c:pt idx="366" formatCode="0.000">
                  <c:v>-2.0399999999999998E-2</c:v>
                </c:pt>
                <c:pt idx="367" formatCode="0.000">
                  <c:v>-1.9799999999999998E-2</c:v>
                </c:pt>
                <c:pt idx="368" formatCode="0.000">
                  <c:v>-1.9199999999999998E-2</c:v>
                </c:pt>
                <c:pt idx="369" formatCode="0.000">
                  <c:v>-1.8599999999999998E-2</c:v>
                </c:pt>
                <c:pt idx="370" formatCode="0.000">
                  <c:v>-1.7999999999999999E-2</c:v>
                </c:pt>
                <c:pt idx="371" formatCode="0.000">
                  <c:v>-1.7399999999999999E-2</c:v>
                </c:pt>
                <c:pt idx="372" formatCode="0.000">
                  <c:v>-1.6799999999999999E-2</c:v>
                </c:pt>
                <c:pt idx="373" formatCode="0.000">
                  <c:v>-1.6199999999999999E-2</c:v>
                </c:pt>
                <c:pt idx="374" formatCode="0.000">
                  <c:v>-1.5599999999999999E-2</c:v>
                </c:pt>
                <c:pt idx="375" formatCode="0.000">
                  <c:v>-1.4999999999999999E-2</c:v>
                </c:pt>
                <c:pt idx="376" formatCode="0.000">
                  <c:v>-1.44E-2</c:v>
                </c:pt>
                <c:pt idx="377" formatCode="0.000">
                  <c:v>-1.38E-2</c:v>
                </c:pt>
                <c:pt idx="378" formatCode="0.000">
                  <c:v>-1.32E-2</c:v>
                </c:pt>
                <c:pt idx="379" formatCode="0.000">
                  <c:v>-1.26E-2</c:v>
                </c:pt>
                <c:pt idx="380" formatCode="0.000">
                  <c:v>-1.2E-2</c:v>
                </c:pt>
                <c:pt idx="381" formatCode="0.000">
                  <c:v>-1.14E-2</c:v>
                </c:pt>
                <c:pt idx="382" formatCode="0.000">
                  <c:v>-1.0800000000000001E-2</c:v>
                </c:pt>
                <c:pt idx="383" formatCode="0.000">
                  <c:v>-1.0200000000000001E-2</c:v>
                </c:pt>
                <c:pt idx="384" formatCode="0.000">
                  <c:v>-9.6000000000000009E-3</c:v>
                </c:pt>
                <c:pt idx="385" formatCode="0.000">
                  <c:v>-9.0000000000000011E-3</c:v>
                </c:pt>
                <c:pt idx="386" formatCode="0.000">
                  <c:v>-8.4000000000000012E-3</c:v>
                </c:pt>
                <c:pt idx="387" formatCode="0.000">
                  <c:v>-7.8000000000000014E-3</c:v>
                </c:pt>
                <c:pt idx="388" formatCode="0.000">
                  <c:v>-7.2000000000000015E-3</c:v>
                </c:pt>
                <c:pt idx="389" formatCode="0.000">
                  <c:v>-6.6000000000000017E-3</c:v>
                </c:pt>
                <c:pt idx="390" formatCode="0.000">
                  <c:v>-6.0000000000000019E-3</c:v>
                </c:pt>
                <c:pt idx="391" formatCode="0.000">
                  <c:v>-5.400000000000002E-3</c:v>
                </c:pt>
                <c:pt idx="392" formatCode="0.000">
                  <c:v>-4.8000000000000022E-3</c:v>
                </c:pt>
                <c:pt idx="393" formatCode="0.000">
                  <c:v>-4.2000000000000023E-3</c:v>
                </c:pt>
                <c:pt idx="394" formatCode="0.000">
                  <c:v>-3.6000000000000025E-3</c:v>
                </c:pt>
                <c:pt idx="395" formatCode="0.000">
                  <c:v>-3.0000000000000027E-3</c:v>
                </c:pt>
                <c:pt idx="396" formatCode="0.000">
                  <c:v>-2.4000000000000028E-3</c:v>
                </c:pt>
                <c:pt idx="397" formatCode="0.000">
                  <c:v>-1.800000000000003E-3</c:v>
                </c:pt>
                <c:pt idx="398" formatCode="0.000">
                  <c:v>-1.2000000000000031E-3</c:v>
                </c:pt>
                <c:pt idx="399" formatCode="0.000">
                  <c:v>-6.000000000000032E-4</c:v>
                </c:pt>
                <c:pt idx="400" formatCode="0.000">
                  <c:v>-3.2526065174565133E-18</c:v>
                </c:pt>
              </c:numCache>
            </c:numRef>
          </c:yVal>
          <c:smooth val="0"/>
          <c:extLst>
            <c:ext xmlns:c16="http://schemas.microsoft.com/office/drawing/2014/chart" uri="{C3380CC4-5D6E-409C-BE32-E72D297353CC}">
              <c16:uniqueId val="{00000001-5691-4166-BB05-370EE8CCA211}"/>
            </c:ext>
          </c:extLst>
        </c:ser>
        <c:ser>
          <c:idx val="0"/>
          <c:order val="1"/>
          <c:tx>
            <c:strRef>
              <c:f>'alphagamma- isothermal'!$D$35</c:f>
              <c:strCache>
                <c:ptCount val="1"/>
                <c:pt idx="0">
                  <c:v>stroke compr. piston [m]</c:v>
                </c:pt>
              </c:strCache>
            </c:strRef>
          </c:tx>
          <c:spPr>
            <a:ln w="19050" cap="rnd">
              <a:solidFill>
                <a:schemeClr val="accent1"/>
              </a:solidFill>
              <a:round/>
            </a:ln>
            <a:effectLst/>
          </c:spPr>
          <c:marker>
            <c:symbol val="none"/>
          </c:marker>
          <c:xVal>
            <c:numRef>
              <c:f>'alphagamma- isothermal'!$B$36:$B$436</c:f>
              <c:numCache>
                <c:formatCode>0.00</c:formatCode>
                <c:ptCount val="401"/>
                <c:pt idx="0" formatCode="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formatCode="0">
                  <c:v>2</c:v>
                </c:pt>
                <c:pt idx="101">
                  <c:v>2.0099999999999998</c:v>
                </c:pt>
                <c:pt idx="102">
                  <c:v>2.02</c:v>
                </c:pt>
                <c:pt idx="103">
                  <c:v>2.0299999999999998</c:v>
                </c:pt>
                <c:pt idx="104">
                  <c:v>2.04</c:v>
                </c:pt>
                <c:pt idx="105">
                  <c:v>2.0499999999999998</c:v>
                </c:pt>
                <c:pt idx="106">
                  <c:v>2.06</c:v>
                </c:pt>
                <c:pt idx="107">
                  <c:v>2.0699999999999998</c:v>
                </c:pt>
                <c:pt idx="108">
                  <c:v>2.08</c:v>
                </c:pt>
                <c:pt idx="109">
                  <c:v>2.09</c:v>
                </c:pt>
                <c:pt idx="110">
                  <c:v>2.1</c:v>
                </c:pt>
                <c:pt idx="111">
                  <c:v>2.11</c:v>
                </c:pt>
                <c:pt idx="112">
                  <c:v>2.12</c:v>
                </c:pt>
                <c:pt idx="113">
                  <c:v>2.13</c:v>
                </c:pt>
                <c:pt idx="114">
                  <c:v>2.14</c:v>
                </c:pt>
                <c:pt idx="115">
                  <c:v>2.15</c:v>
                </c:pt>
                <c:pt idx="116">
                  <c:v>2.16</c:v>
                </c:pt>
                <c:pt idx="117">
                  <c:v>2.17</c:v>
                </c:pt>
                <c:pt idx="118">
                  <c:v>2.1800000000000002</c:v>
                </c:pt>
                <c:pt idx="119">
                  <c:v>2.19</c:v>
                </c:pt>
                <c:pt idx="120">
                  <c:v>2.2000000000000002</c:v>
                </c:pt>
                <c:pt idx="121">
                  <c:v>2.21</c:v>
                </c:pt>
                <c:pt idx="122">
                  <c:v>2.2200000000000002</c:v>
                </c:pt>
                <c:pt idx="123">
                  <c:v>2.23</c:v>
                </c:pt>
                <c:pt idx="124">
                  <c:v>2.2400000000000002</c:v>
                </c:pt>
                <c:pt idx="125">
                  <c:v>2.25</c:v>
                </c:pt>
                <c:pt idx="126">
                  <c:v>2.2599999999999998</c:v>
                </c:pt>
                <c:pt idx="127">
                  <c:v>2.27</c:v>
                </c:pt>
                <c:pt idx="128">
                  <c:v>2.2799999999999998</c:v>
                </c:pt>
                <c:pt idx="129">
                  <c:v>2.29</c:v>
                </c:pt>
                <c:pt idx="130">
                  <c:v>2.2999999999999998</c:v>
                </c:pt>
                <c:pt idx="131">
                  <c:v>2.31</c:v>
                </c:pt>
                <c:pt idx="132">
                  <c:v>2.3199999999999998</c:v>
                </c:pt>
                <c:pt idx="133">
                  <c:v>2.33</c:v>
                </c:pt>
                <c:pt idx="134">
                  <c:v>2.34</c:v>
                </c:pt>
                <c:pt idx="135">
                  <c:v>2.35</c:v>
                </c:pt>
                <c:pt idx="136">
                  <c:v>2.36</c:v>
                </c:pt>
                <c:pt idx="137">
                  <c:v>2.37</c:v>
                </c:pt>
                <c:pt idx="138">
                  <c:v>2.38</c:v>
                </c:pt>
                <c:pt idx="139">
                  <c:v>2.39</c:v>
                </c:pt>
                <c:pt idx="140">
                  <c:v>2.4</c:v>
                </c:pt>
                <c:pt idx="141">
                  <c:v>2.41</c:v>
                </c:pt>
                <c:pt idx="142">
                  <c:v>2.42</c:v>
                </c:pt>
                <c:pt idx="143">
                  <c:v>2.4300000000000002</c:v>
                </c:pt>
                <c:pt idx="144">
                  <c:v>2.44</c:v>
                </c:pt>
                <c:pt idx="145">
                  <c:v>2.4500000000000002</c:v>
                </c:pt>
                <c:pt idx="146">
                  <c:v>2.46</c:v>
                </c:pt>
                <c:pt idx="147">
                  <c:v>2.4700000000000002</c:v>
                </c:pt>
                <c:pt idx="148">
                  <c:v>2.48</c:v>
                </c:pt>
                <c:pt idx="149">
                  <c:v>2.4900000000000002</c:v>
                </c:pt>
                <c:pt idx="150">
                  <c:v>2.5</c:v>
                </c:pt>
                <c:pt idx="151">
                  <c:v>2.5099999999999998</c:v>
                </c:pt>
                <c:pt idx="152">
                  <c:v>2.52</c:v>
                </c:pt>
                <c:pt idx="153">
                  <c:v>2.5299999999999998</c:v>
                </c:pt>
                <c:pt idx="154">
                  <c:v>2.54</c:v>
                </c:pt>
                <c:pt idx="155">
                  <c:v>2.5499999999999998</c:v>
                </c:pt>
                <c:pt idx="156">
                  <c:v>2.56</c:v>
                </c:pt>
                <c:pt idx="157">
                  <c:v>2.57</c:v>
                </c:pt>
                <c:pt idx="158">
                  <c:v>2.58</c:v>
                </c:pt>
                <c:pt idx="159">
                  <c:v>2.59</c:v>
                </c:pt>
                <c:pt idx="160">
                  <c:v>2.6</c:v>
                </c:pt>
                <c:pt idx="161">
                  <c:v>2.61</c:v>
                </c:pt>
                <c:pt idx="162">
                  <c:v>2.62</c:v>
                </c:pt>
                <c:pt idx="163">
                  <c:v>2.63</c:v>
                </c:pt>
                <c:pt idx="164">
                  <c:v>2.64</c:v>
                </c:pt>
                <c:pt idx="165">
                  <c:v>2.65</c:v>
                </c:pt>
                <c:pt idx="166">
                  <c:v>2.66</c:v>
                </c:pt>
                <c:pt idx="167">
                  <c:v>2.67</c:v>
                </c:pt>
                <c:pt idx="168">
                  <c:v>2.68</c:v>
                </c:pt>
                <c:pt idx="169">
                  <c:v>2.69</c:v>
                </c:pt>
                <c:pt idx="170">
                  <c:v>2.7</c:v>
                </c:pt>
                <c:pt idx="171">
                  <c:v>2.71</c:v>
                </c:pt>
                <c:pt idx="172">
                  <c:v>2.72</c:v>
                </c:pt>
                <c:pt idx="173">
                  <c:v>2.73</c:v>
                </c:pt>
                <c:pt idx="174">
                  <c:v>2.74</c:v>
                </c:pt>
                <c:pt idx="175">
                  <c:v>2.75</c:v>
                </c:pt>
                <c:pt idx="176">
                  <c:v>2.76</c:v>
                </c:pt>
                <c:pt idx="177">
                  <c:v>2.77</c:v>
                </c:pt>
                <c:pt idx="178">
                  <c:v>2.78</c:v>
                </c:pt>
                <c:pt idx="179">
                  <c:v>2.79</c:v>
                </c:pt>
                <c:pt idx="180">
                  <c:v>2.8</c:v>
                </c:pt>
                <c:pt idx="181">
                  <c:v>2.81</c:v>
                </c:pt>
                <c:pt idx="182">
                  <c:v>2.82</c:v>
                </c:pt>
                <c:pt idx="183">
                  <c:v>2.83</c:v>
                </c:pt>
                <c:pt idx="184">
                  <c:v>2.84</c:v>
                </c:pt>
                <c:pt idx="185">
                  <c:v>2.85</c:v>
                </c:pt>
                <c:pt idx="186">
                  <c:v>2.86</c:v>
                </c:pt>
                <c:pt idx="187">
                  <c:v>2.87</c:v>
                </c:pt>
                <c:pt idx="188">
                  <c:v>2.88</c:v>
                </c:pt>
                <c:pt idx="189">
                  <c:v>2.89</c:v>
                </c:pt>
                <c:pt idx="190">
                  <c:v>2.9</c:v>
                </c:pt>
                <c:pt idx="191">
                  <c:v>2.91</c:v>
                </c:pt>
                <c:pt idx="192">
                  <c:v>2.92</c:v>
                </c:pt>
                <c:pt idx="193">
                  <c:v>2.93</c:v>
                </c:pt>
                <c:pt idx="194">
                  <c:v>2.94</c:v>
                </c:pt>
                <c:pt idx="195">
                  <c:v>2.95</c:v>
                </c:pt>
                <c:pt idx="196">
                  <c:v>2.96</c:v>
                </c:pt>
                <c:pt idx="197">
                  <c:v>2.97</c:v>
                </c:pt>
                <c:pt idx="198">
                  <c:v>2.98</c:v>
                </c:pt>
                <c:pt idx="199">
                  <c:v>2.99</c:v>
                </c:pt>
                <c:pt idx="200" formatCode="0">
                  <c:v>3</c:v>
                </c:pt>
                <c:pt idx="201">
                  <c:v>3.01</c:v>
                </c:pt>
                <c:pt idx="202">
                  <c:v>3.02</c:v>
                </c:pt>
                <c:pt idx="203">
                  <c:v>3.03</c:v>
                </c:pt>
                <c:pt idx="204">
                  <c:v>3.04</c:v>
                </c:pt>
                <c:pt idx="205">
                  <c:v>3.05</c:v>
                </c:pt>
                <c:pt idx="206">
                  <c:v>3.06</c:v>
                </c:pt>
                <c:pt idx="207">
                  <c:v>3.07</c:v>
                </c:pt>
                <c:pt idx="208">
                  <c:v>3.08</c:v>
                </c:pt>
                <c:pt idx="209">
                  <c:v>3.09</c:v>
                </c:pt>
                <c:pt idx="210">
                  <c:v>3.1</c:v>
                </c:pt>
                <c:pt idx="211">
                  <c:v>3.11</c:v>
                </c:pt>
                <c:pt idx="212">
                  <c:v>3.12</c:v>
                </c:pt>
                <c:pt idx="213">
                  <c:v>3.13</c:v>
                </c:pt>
                <c:pt idx="214">
                  <c:v>3.14</c:v>
                </c:pt>
                <c:pt idx="215">
                  <c:v>3.15</c:v>
                </c:pt>
                <c:pt idx="216">
                  <c:v>3.16</c:v>
                </c:pt>
                <c:pt idx="217">
                  <c:v>3.17</c:v>
                </c:pt>
                <c:pt idx="218">
                  <c:v>3.18</c:v>
                </c:pt>
                <c:pt idx="219">
                  <c:v>3.19</c:v>
                </c:pt>
                <c:pt idx="220">
                  <c:v>3.2</c:v>
                </c:pt>
                <c:pt idx="221">
                  <c:v>3.21</c:v>
                </c:pt>
                <c:pt idx="222">
                  <c:v>3.22</c:v>
                </c:pt>
                <c:pt idx="223">
                  <c:v>3.23</c:v>
                </c:pt>
                <c:pt idx="224">
                  <c:v>3.24</c:v>
                </c:pt>
                <c:pt idx="225">
                  <c:v>3.25</c:v>
                </c:pt>
                <c:pt idx="226">
                  <c:v>3.26</c:v>
                </c:pt>
                <c:pt idx="227">
                  <c:v>3.27</c:v>
                </c:pt>
                <c:pt idx="228">
                  <c:v>3.28</c:v>
                </c:pt>
                <c:pt idx="229">
                  <c:v>3.29</c:v>
                </c:pt>
                <c:pt idx="230">
                  <c:v>3.3</c:v>
                </c:pt>
                <c:pt idx="231">
                  <c:v>3.31</c:v>
                </c:pt>
                <c:pt idx="232">
                  <c:v>3.32</c:v>
                </c:pt>
                <c:pt idx="233">
                  <c:v>3.33</c:v>
                </c:pt>
                <c:pt idx="234">
                  <c:v>3.34</c:v>
                </c:pt>
                <c:pt idx="235">
                  <c:v>3.35</c:v>
                </c:pt>
                <c:pt idx="236">
                  <c:v>3.36</c:v>
                </c:pt>
                <c:pt idx="237">
                  <c:v>3.37</c:v>
                </c:pt>
                <c:pt idx="238">
                  <c:v>3.38</c:v>
                </c:pt>
                <c:pt idx="239">
                  <c:v>3.39</c:v>
                </c:pt>
                <c:pt idx="240">
                  <c:v>3.4</c:v>
                </c:pt>
                <c:pt idx="241">
                  <c:v>3.41</c:v>
                </c:pt>
                <c:pt idx="242">
                  <c:v>3.42</c:v>
                </c:pt>
                <c:pt idx="243">
                  <c:v>3.43</c:v>
                </c:pt>
                <c:pt idx="244">
                  <c:v>3.44</c:v>
                </c:pt>
                <c:pt idx="245">
                  <c:v>3.45</c:v>
                </c:pt>
                <c:pt idx="246">
                  <c:v>3.46</c:v>
                </c:pt>
                <c:pt idx="247">
                  <c:v>3.47</c:v>
                </c:pt>
                <c:pt idx="248">
                  <c:v>3.48</c:v>
                </c:pt>
                <c:pt idx="249">
                  <c:v>3.49</c:v>
                </c:pt>
                <c:pt idx="250">
                  <c:v>3.5</c:v>
                </c:pt>
                <c:pt idx="251">
                  <c:v>3.51</c:v>
                </c:pt>
                <c:pt idx="252">
                  <c:v>3.52</c:v>
                </c:pt>
                <c:pt idx="253">
                  <c:v>3.53</c:v>
                </c:pt>
                <c:pt idx="254">
                  <c:v>3.54</c:v>
                </c:pt>
                <c:pt idx="255">
                  <c:v>3.55</c:v>
                </c:pt>
                <c:pt idx="256">
                  <c:v>3.56</c:v>
                </c:pt>
                <c:pt idx="257">
                  <c:v>3.57</c:v>
                </c:pt>
                <c:pt idx="258">
                  <c:v>3.58</c:v>
                </c:pt>
                <c:pt idx="259">
                  <c:v>3.59</c:v>
                </c:pt>
                <c:pt idx="260">
                  <c:v>3.6</c:v>
                </c:pt>
                <c:pt idx="261">
                  <c:v>3.61</c:v>
                </c:pt>
                <c:pt idx="262">
                  <c:v>3.62</c:v>
                </c:pt>
                <c:pt idx="263">
                  <c:v>3.63</c:v>
                </c:pt>
                <c:pt idx="264">
                  <c:v>3.64</c:v>
                </c:pt>
                <c:pt idx="265">
                  <c:v>3.65</c:v>
                </c:pt>
                <c:pt idx="266">
                  <c:v>3.66</c:v>
                </c:pt>
                <c:pt idx="267">
                  <c:v>3.67</c:v>
                </c:pt>
                <c:pt idx="268">
                  <c:v>3.68</c:v>
                </c:pt>
                <c:pt idx="269">
                  <c:v>3.69</c:v>
                </c:pt>
                <c:pt idx="270">
                  <c:v>3.7</c:v>
                </c:pt>
                <c:pt idx="271">
                  <c:v>3.71</c:v>
                </c:pt>
                <c:pt idx="272">
                  <c:v>3.72</c:v>
                </c:pt>
                <c:pt idx="273">
                  <c:v>3.73</c:v>
                </c:pt>
                <c:pt idx="274">
                  <c:v>3.74</c:v>
                </c:pt>
                <c:pt idx="275">
                  <c:v>3.75</c:v>
                </c:pt>
                <c:pt idx="276">
                  <c:v>3.76</c:v>
                </c:pt>
                <c:pt idx="277">
                  <c:v>3.77</c:v>
                </c:pt>
                <c:pt idx="278">
                  <c:v>3.78</c:v>
                </c:pt>
                <c:pt idx="279">
                  <c:v>3.79</c:v>
                </c:pt>
                <c:pt idx="280">
                  <c:v>3.8</c:v>
                </c:pt>
                <c:pt idx="281">
                  <c:v>3.81</c:v>
                </c:pt>
                <c:pt idx="282">
                  <c:v>3.82</c:v>
                </c:pt>
                <c:pt idx="283">
                  <c:v>3.83</c:v>
                </c:pt>
                <c:pt idx="284">
                  <c:v>3.84</c:v>
                </c:pt>
                <c:pt idx="285">
                  <c:v>3.85</c:v>
                </c:pt>
                <c:pt idx="286">
                  <c:v>3.86</c:v>
                </c:pt>
                <c:pt idx="287">
                  <c:v>3.87</c:v>
                </c:pt>
                <c:pt idx="288">
                  <c:v>3.88</c:v>
                </c:pt>
                <c:pt idx="289">
                  <c:v>3.89</c:v>
                </c:pt>
                <c:pt idx="290">
                  <c:v>3.9</c:v>
                </c:pt>
                <c:pt idx="291">
                  <c:v>3.91</c:v>
                </c:pt>
                <c:pt idx="292">
                  <c:v>3.92</c:v>
                </c:pt>
                <c:pt idx="293">
                  <c:v>3.93</c:v>
                </c:pt>
                <c:pt idx="294">
                  <c:v>3.94</c:v>
                </c:pt>
                <c:pt idx="295">
                  <c:v>3.95</c:v>
                </c:pt>
                <c:pt idx="296">
                  <c:v>3.96</c:v>
                </c:pt>
                <c:pt idx="297">
                  <c:v>3.97</c:v>
                </c:pt>
                <c:pt idx="298">
                  <c:v>3.98</c:v>
                </c:pt>
                <c:pt idx="299">
                  <c:v>3.99</c:v>
                </c:pt>
                <c:pt idx="300" formatCode="0">
                  <c:v>4</c:v>
                </c:pt>
                <c:pt idx="301">
                  <c:v>4.01</c:v>
                </c:pt>
                <c:pt idx="302">
                  <c:v>4.0199999999999996</c:v>
                </c:pt>
                <c:pt idx="303">
                  <c:v>4.03</c:v>
                </c:pt>
                <c:pt idx="304">
                  <c:v>4.04</c:v>
                </c:pt>
                <c:pt idx="305">
                  <c:v>4.05</c:v>
                </c:pt>
                <c:pt idx="306">
                  <c:v>4.0599999999999996</c:v>
                </c:pt>
                <c:pt idx="307">
                  <c:v>4.07</c:v>
                </c:pt>
                <c:pt idx="308">
                  <c:v>4.08</c:v>
                </c:pt>
                <c:pt idx="309">
                  <c:v>4.09</c:v>
                </c:pt>
                <c:pt idx="310">
                  <c:v>4.0999999999999996</c:v>
                </c:pt>
                <c:pt idx="311">
                  <c:v>4.1100000000000003</c:v>
                </c:pt>
                <c:pt idx="312">
                  <c:v>4.12</c:v>
                </c:pt>
                <c:pt idx="313">
                  <c:v>4.13</c:v>
                </c:pt>
                <c:pt idx="314">
                  <c:v>4.1399999999999997</c:v>
                </c:pt>
                <c:pt idx="315">
                  <c:v>4.1500000000000004</c:v>
                </c:pt>
                <c:pt idx="316">
                  <c:v>4.16</c:v>
                </c:pt>
                <c:pt idx="317">
                  <c:v>4.17</c:v>
                </c:pt>
                <c:pt idx="318">
                  <c:v>4.18</c:v>
                </c:pt>
                <c:pt idx="319">
                  <c:v>4.1900000000000004</c:v>
                </c:pt>
                <c:pt idx="320">
                  <c:v>4.2</c:v>
                </c:pt>
                <c:pt idx="321">
                  <c:v>4.21</c:v>
                </c:pt>
                <c:pt idx="322">
                  <c:v>4.22</c:v>
                </c:pt>
                <c:pt idx="323">
                  <c:v>4.2300000000000004</c:v>
                </c:pt>
                <c:pt idx="324">
                  <c:v>4.24</c:v>
                </c:pt>
                <c:pt idx="325">
                  <c:v>4.25</c:v>
                </c:pt>
                <c:pt idx="326">
                  <c:v>4.26</c:v>
                </c:pt>
                <c:pt idx="327">
                  <c:v>4.2699999999999996</c:v>
                </c:pt>
                <c:pt idx="328">
                  <c:v>4.28</c:v>
                </c:pt>
                <c:pt idx="329">
                  <c:v>4.29</c:v>
                </c:pt>
                <c:pt idx="330">
                  <c:v>4.3</c:v>
                </c:pt>
                <c:pt idx="331">
                  <c:v>4.3099999999999996</c:v>
                </c:pt>
                <c:pt idx="332">
                  <c:v>4.32</c:v>
                </c:pt>
                <c:pt idx="333">
                  <c:v>4.33</c:v>
                </c:pt>
                <c:pt idx="334">
                  <c:v>4.34</c:v>
                </c:pt>
                <c:pt idx="335">
                  <c:v>4.3499999999999996</c:v>
                </c:pt>
                <c:pt idx="336">
                  <c:v>4.3600000000000003</c:v>
                </c:pt>
                <c:pt idx="337">
                  <c:v>4.37</c:v>
                </c:pt>
                <c:pt idx="338">
                  <c:v>4.38</c:v>
                </c:pt>
                <c:pt idx="339">
                  <c:v>4.3899999999999997</c:v>
                </c:pt>
                <c:pt idx="340">
                  <c:v>4.4000000000000004</c:v>
                </c:pt>
                <c:pt idx="341">
                  <c:v>4.41</c:v>
                </c:pt>
                <c:pt idx="342">
                  <c:v>4.42</c:v>
                </c:pt>
                <c:pt idx="343">
                  <c:v>4.43</c:v>
                </c:pt>
                <c:pt idx="344">
                  <c:v>4.4400000000000004</c:v>
                </c:pt>
                <c:pt idx="345">
                  <c:v>4.45</c:v>
                </c:pt>
                <c:pt idx="346">
                  <c:v>4.46</c:v>
                </c:pt>
                <c:pt idx="347">
                  <c:v>4.47</c:v>
                </c:pt>
                <c:pt idx="348">
                  <c:v>4.4800000000000004</c:v>
                </c:pt>
                <c:pt idx="349">
                  <c:v>4.49</c:v>
                </c:pt>
                <c:pt idx="350">
                  <c:v>4.5</c:v>
                </c:pt>
                <c:pt idx="351">
                  <c:v>4.51</c:v>
                </c:pt>
                <c:pt idx="352">
                  <c:v>4.5199999999999996</c:v>
                </c:pt>
                <c:pt idx="353">
                  <c:v>4.53</c:v>
                </c:pt>
                <c:pt idx="354">
                  <c:v>4.54</c:v>
                </c:pt>
                <c:pt idx="355">
                  <c:v>4.55</c:v>
                </c:pt>
                <c:pt idx="356">
                  <c:v>4.5599999999999996</c:v>
                </c:pt>
                <c:pt idx="357">
                  <c:v>4.57</c:v>
                </c:pt>
                <c:pt idx="358">
                  <c:v>4.58</c:v>
                </c:pt>
                <c:pt idx="359">
                  <c:v>4.59</c:v>
                </c:pt>
                <c:pt idx="360">
                  <c:v>4.5999999999999996</c:v>
                </c:pt>
                <c:pt idx="361">
                  <c:v>4.6100000000000003</c:v>
                </c:pt>
                <c:pt idx="362">
                  <c:v>4.62</c:v>
                </c:pt>
                <c:pt idx="363">
                  <c:v>4.63</c:v>
                </c:pt>
                <c:pt idx="364">
                  <c:v>4.6399999999999997</c:v>
                </c:pt>
                <c:pt idx="365">
                  <c:v>4.6500000000000004</c:v>
                </c:pt>
                <c:pt idx="366">
                  <c:v>4.66</c:v>
                </c:pt>
                <c:pt idx="367">
                  <c:v>4.67</c:v>
                </c:pt>
                <c:pt idx="368">
                  <c:v>4.68</c:v>
                </c:pt>
                <c:pt idx="369">
                  <c:v>4.6900000000000004</c:v>
                </c:pt>
                <c:pt idx="370">
                  <c:v>4.7</c:v>
                </c:pt>
                <c:pt idx="371">
                  <c:v>4.71</c:v>
                </c:pt>
                <c:pt idx="372">
                  <c:v>4.72</c:v>
                </c:pt>
                <c:pt idx="373">
                  <c:v>4.7300000000000004</c:v>
                </c:pt>
                <c:pt idx="374">
                  <c:v>4.74</c:v>
                </c:pt>
                <c:pt idx="375">
                  <c:v>4.75</c:v>
                </c:pt>
                <c:pt idx="376">
                  <c:v>4.76</c:v>
                </c:pt>
                <c:pt idx="377">
                  <c:v>4.7699999999999996</c:v>
                </c:pt>
                <c:pt idx="378">
                  <c:v>4.78</c:v>
                </c:pt>
                <c:pt idx="379">
                  <c:v>4.79</c:v>
                </c:pt>
                <c:pt idx="380">
                  <c:v>4.8</c:v>
                </c:pt>
                <c:pt idx="381">
                  <c:v>4.8099999999999996</c:v>
                </c:pt>
                <c:pt idx="382">
                  <c:v>4.82</c:v>
                </c:pt>
                <c:pt idx="383">
                  <c:v>4.83</c:v>
                </c:pt>
                <c:pt idx="384">
                  <c:v>4.84</c:v>
                </c:pt>
                <c:pt idx="385">
                  <c:v>4.8499999999999996</c:v>
                </c:pt>
                <c:pt idx="386">
                  <c:v>4.8600000000000003</c:v>
                </c:pt>
                <c:pt idx="387">
                  <c:v>4.87</c:v>
                </c:pt>
                <c:pt idx="388">
                  <c:v>4.88</c:v>
                </c:pt>
                <c:pt idx="389">
                  <c:v>4.8899999999999997</c:v>
                </c:pt>
                <c:pt idx="390">
                  <c:v>4.9000000000000004</c:v>
                </c:pt>
                <c:pt idx="391">
                  <c:v>4.91</c:v>
                </c:pt>
                <c:pt idx="392">
                  <c:v>4.92</c:v>
                </c:pt>
                <c:pt idx="393">
                  <c:v>4.93</c:v>
                </c:pt>
                <c:pt idx="394">
                  <c:v>4.9400000000000004</c:v>
                </c:pt>
                <c:pt idx="395">
                  <c:v>4.95</c:v>
                </c:pt>
                <c:pt idx="396">
                  <c:v>4.96</c:v>
                </c:pt>
                <c:pt idx="397">
                  <c:v>4.97</c:v>
                </c:pt>
                <c:pt idx="398">
                  <c:v>4.9800000000000004</c:v>
                </c:pt>
                <c:pt idx="399">
                  <c:v>4.99</c:v>
                </c:pt>
                <c:pt idx="400">
                  <c:v>5</c:v>
                </c:pt>
              </c:numCache>
            </c:numRef>
          </c:xVal>
          <c:yVal>
            <c:numRef>
              <c:f>'alphagamma- isothermal'!$D$36:$D$436</c:f>
              <c:numCache>
                <c:formatCode>0.000</c:formatCode>
                <c:ptCount val="401"/>
                <c:pt idx="0">
                  <c:v>-0.06</c:v>
                </c:pt>
                <c:pt idx="1">
                  <c:v>-5.9399999999999994E-2</c:v>
                </c:pt>
                <c:pt idx="2">
                  <c:v>-5.8799999999999991E-2</c:v>
                </c:pt>
                <c:pt idx="3">
                  <c:v>-5.8199999999999988E-2</c:v>
                </c:pt>
                <c:pt idx="4">
                  <c:v>-5.7599999999999985E-2</c:v>
                </c:pt>
                <c:pt idx="5">
                  <c:v>-5.6999999999999981E-2</c:v>
                </c:pt>
                <c:pt idx="6">
                  <c:v>-5.6399999999999978E-2</c:v>
                </c:pt>
                <c:pt idx="7">
                  <c:v>-5.5799999999999975E-2</c:v>
                </c:pt>
                <c:pt idx="8">
                  <c:v>-5.5199999999999971E-2</c:v>
                </c:pt>
                <c:pt idx="9">
                  <c:v>-5.4599999999999968E-2</c:v>
                </c:pt>
                <c:pt idx="10">
                  <c:v>-5.3999999999999965E-2</c:v>
                </c:pt>
                <c:pt idx="11">
                  <c:v>-5.3399999999999961E-2</c:v>
                </c:pt>
                <c:pt idx="12">
                  <c:v>-5.2799999999999958E-2</c:v>
                </c:pt>
                <c:pt idx="13">
                  <c:v>-5.2199999999999955E-2</c:v>
                </c:pt>
                <c:pt idx="14">
                  <c:v>-5.1599999999999951E-2</c:v>
                </c:pt>
                <c:pt idx="15">
                  <c:v>-5.0999999999999948E-2</c:v>
                </c:pt>
                <c:pt idx="16">
                  <c:v>-5.0399999999999945E-2</c:v>
                </c:pt>
                <c:pt idx="17">
                  <c:v>-4.9799999999999942E-2</c:v>
                </c:pt>
                <c:pt idx="18">
                  <c:v>-4.9199999999999938E-2</c:v>
                </c:pt>
                <c:pt idx="19">
                  <c:v>-4.8599999999999935E-2</c:v>
                </c:pt>
                <c:pt idx="20">
                  <c:v>-4.7999999999999932E-2</c:v>
                </c:pt>
                <c:pt idx="21">
                  <c:v>-4.7399999999999928E-2</c:v>
                </c:pt>
                <c:pt idx="22">
                  <c:v>-4.6799999999999925E-2</c:v>
                </c:pt>
                <c:pt idx="23">
                  <c:v>-4.6199999999999922E-2</c:v>
                </c:pt>
                <c:pt idx="24">
                  <c:v>-4.5599999999999918E-2</c:v>
                </c:pt>
                <c:pt idx="25">
                  <c:v>-4.4999999999999915E-2</c:v>
                </c:pt>
                <c:pt idx="26">
                  <c:v>-4.4399999999999912E-2</c:v>
                </c:pt>
                <c:pt idx="27">
                  <c:v>-4.3799999999999908E-2</c:v>
                </c:pt>
                <c:pt idx="28">
                  <c:v>-4.3199999999999905E-2</c:v>
                </c:pt>
                <c:pt idx="29">
                  <c:v>-4.2599999999999902E-2</c:v>
                </c:pt>
                <c:pt idx="30">
                  <c:v>-4.1999999999999899E-2</c:v>
                </c:pt>
                <c:pt idx="31">
                  <c:v>-4.1399999999999895E-2</c:v>
                </c:pt>
                <c:pt idx="32">
                  <c:v>-4.0799999999999892E-2</c:v>
                </c:pt>
                <c:pt idx="33">
                  <c:v>-4.0199999999999889E-2</c:v>
                </c:pt>
                <c:pt idx="34">
                  <c:v>-3.9599999999999885E-2</c:v>
                </c:pt>
                <c:pt idx="35">
                  <c:v>-3.8999999999999882E-2</c:v>
                </c:pt>
                <c:pt idx="36">
                  <c:v>-3.8399999999999879E-2</c:v>
                </c:pt>
                <c:pt idx="37">
                  <c:v>-3.7799999999999875E-2</c:v>
                </c:pt>
                <c:pt idx="38">
                  <c:v>-3.7199999999999872E-2</c:v>
                </c:pt>
                <c:pt idx="39">
                  <c:v>-3.6599999999999869E-2</c:v>
                </c:pt>
                <c:pt idx="40">
                  <c:v>-3.5999999999999865E-2</c:v>
                </c:pt>
                <c:pt idx="41">
                  <c:v>-3.5399999999999862E-2</c:v>
                </c:pt>
                <c:pt idx="42">
                  <c:v>-3.4799999999999859E-2</c:v>
                </c:pt>
                <c:pt idx="43">
                  <c:v>-3.4199999999999856E-2</c:v>
                </c:pt>
                <c:pt idx="44">
                  <c:v>-3.3599999999999852E-2</c:v>
                </c:pt>
                <c:pt idx="45">
                  <c:v>-3.2999999999999849E-2</c:v>
                </c:pt>
                <c:pt idx="46">
                  <c:v>-3.2399999999999846E-2</c:v>
                </c:pt>
                <c:pt idx="47">
                  <c:v>-3.1799999999999842E-2</c:v>
                </c:pt>
                <c:pt idx="48">
                  <c:v>-3.1199999999999842E-2</c:v>
                </c:pt>
                <c:pt idx="49">
                  <c:v>-3.0599999999999843E-2</c:v>
                </c:pt>
                <c:pt idx="50">
                  <c:v>-2.9999999999999843E-2</c:v>
                </c:pt>
                <c:pt idx="51">
                  <c:v>-2.9399999999999843E-2</c:v>
                </c:pt>
                <c:pt idx="52">
                  <c:v>-2.8799999999999843E-2</c:v>
                </c:pt>
                <c:pt idx="53">
                  <c:v>-2.8199999999999843E-2</c:v>
                </c:pt>
                <c:pt idx="54">
                  <c:v>-2.7599999999999843E-2</c:v>
                </c:pt>
                <c:pt idx="55">
                  <c:v>-2.6999999999999844E-2</c:v>
                </c:pt>
                <c:pt idx="56">
                  <c:v>-2.6399999999999844E-2</c:v>
                </c:pt>
                <c:pt idx="57">
                  <c:v>-2.5799999999999844E-2</c:v>
                </c:pt>
                <c:pt idx="58">
                  <c:v>-2.5199999999999844E-2</c:v>
                </c:pt>
                <c:pt idx="59">
                  <c:v>-2.4599999999999844E-2</c:v>
                </c:pt>
                <c:pt idx="60">
                  <c:v>-2.3999999999999844E-2</c:v>
                </c:pt>
                <c:pt idx="61">
                  <c:v>-2.3399999999999845E-2</c:v>
                </c:pt>
                <c:pt idx="62">
                  <c:v>-2.2799999999999845E-2</c:v>
                </c:pt>
                <c:pt idx="63">
                  <c:v>-2.2199999999999845E-2</c:v>
                </c:pt>
                <c:pt idx="64">
                  <c:v>-2.1599999999999845E-2</c:v>
                </c:pt>
                <c:pt idx="65">
                  <c:v>-2.0999999999999845E-2</c:v>
                </c:pt>
                <c:pt idx="66">
                  <c:v>-2.0399999999999845E-2</c:v>
                </c:pt>
                <c:pt idx="67">
                  <c:v>-1.9799999999999846E-2</c:v>
                </c:pt>
                <c:pt idx="68">
                  <c:v>-1.9199999999999846E-2</c:v>
                </c:pt>
                <c:pt idx="69">
                  <c:v>-1.8599999999999846E-2</c:v>
                </c:pt>
                <c:pt idx="70">
                  <c:v>-1.7999999999999846E-2</c:v>
                </c:pt>
                <c:pt idx="71">
                  <c:v>-1.7399999999999846E-2</c:v>
                </c:pt>
                <c:pt idx="72">
                  <c:v>-1.6799999999999846E-2</c:v>
                </c:pt>
                <c:pt idx="73">
                  <c:v>-1.6199999999999846E-2</c:v>
                </c:pt>
                <c:pt idx="74">
                  <c:v>-1.5599999999999847E-2</c:v>
                </c:pt>
                <c:pt idx="75">
                  <c:v>-1.4999999999999847E-2</c:v>
                </c:pt>
                <c:pt idx="76">
                  <c:v>-1.4399999999999847E-2</c:v>
                </c:pt>
                <c:pt idx="77">
                  <c:v>-1.3799999999999847E-2</c:v>
                </c:pt>
                <c:pt idx="78">
                  <c:v>-1.3199999999999847E-2</c:v>
                </c:pt>
                <c:pt idx="79">
                  <c:v>-1.2599999999999847E-2</c:v>
                </c:pt>
                <c:pt idx="80">
                  <c:v>-1.1999999999999848E-2</c:v>
                </c:pt>
                <c:pt idx="81">
                  <c:v>-1.1399999999999848E-2</c:v>
                </c:pt>
                <c:pt idx="82">
                  <c:v>-1.0799999999999848E-2</c:v>
                </c:pt>
                <c:pt idx="83">
                  <c:v>-1.0199999999999848E-2</c:v>
                </c:pt>
                <c:pt idx="84">
                  <c:v>-9.5999999999998482E-3</c:v>
                </c:pt>
                <c:pt idx="85">
                  <c:v>-8.9999999999998484E-3</c:v>
                </c:pt>
                <c:pt idx="86">
                  <c:v>-8.3999999999998486E-3</c:v>
                </c:pt>
                <c:pt idx="87">
                  <c:v>-7.7999999999998487E-3</c:v>
                </c:pt>
                <c:pt idx="88">
                  <c:v>-7.1999999999998489E-3</c:v>
                </c:pt>
                <c:pt idx="89">
                  <c:v>-6.599999999999849E-3</c:v>
                </c:pt>
                <c:pt idx="90">
                  <c:v>-5.9999999999998492E-3</c:v>
                </c:pt>
                <c:pt idx="91">
                  <c:v>-5.3999999999998494E-3</c:v>
                </c:pt>
                <c:pt idx="92">
                  <c:v>-4.7999999999998495E-3</c:v>
                </c:pt>
                <c:pt idx="93">
                  <c:v>-4.1999999999998497E-3</c:v>
                </c:pt>
                <c:pt idx="94">
                  <c:v>-3.5999999999998498E-3</c:v>
                </c:pt>
                <c:pt idx="95">
                  <c:v>-2.99999999999985E-3</c:v>
                </c:pt>
                <c:pt idx="96">
                  <c:v>-2.3999999999998502E-3</c:v>
                </c:pt>
                <c:pt idx="97">
                  <c:v>-1.7999999999998503E-3</c:v>
                </c:pt>
                <c:pt idx="98">
                  <c:v>-1.1999999999998505E-3</c:v>
                </c:pt>
                <c:pt idx="99">
                  <c:v>-5.9999999999985054E-4</c:v>
                </c:pt>
                <c:pt idx="100">
                  <c:v>1.4940305936850251E-16</c:v>
                </c:pt>
                <c:pt idx="101">
                  <c:v>1.4940305936850251E-16</c:v>
                </c:pt>
                <c:pt idx="102">
                  <c:v>1.4940305936850251E-16</c:v>
                </c:pt>
                <c:pt idx="103">
                  <c:v>1.4940305936850251E-16</c:v>
                </c:pt>
                <c:pt idx="104">
                  <c:v>1.4940305936850251E-16</c:v>
                </c:pt>
                <c:pt idx="105">
                  <c:v>1.4940305936850251E-16</c:v>
                </c:pt>
                <c:pt idx="106">
                  <c:v>1.4940305936850251E-16</c:v>
                </c:pt>
                <c:pt idx="107">
                  <c:v>1.4940305936850251E-16</c:v>
                </c:pt>
                <c:pt idx="108">
                  <c:v>1.4940305936850251E-16</c:v>
                </c:pt>
                <c:pt idx="109">
                  <c:v>1.4940305936850251E-16</c:v>
                </c:pt>
                <c:pt idx="110">
                  <c:v>1.4940305936850251E-16</c:v>
                </c:pt>
                <c:pt idx="111">
                  <c:v>1.4940305936850251E-16</c:v>
                </c:pt>
                <c:pt idx="112">
                  <c:v>1.4940305936850251E-16</c:v>
                </c:pt>
                <c:pt idx="113">
                  <c:v>1.4940305936850251E-16</c:v>
                </c:pt>
                <c:pt idx="114">
                  <c:v>1.4940305936850251E-16</c:v>
                </c:pt>
                <c:pt idx="115">
                  <c:v>1.4940305936850251E-16</c:v>
                </c:pt>
                <c:pt idx="116">
                  <c:v>1.4940305936850251E-16</c:v>
                </c:pt>
                <c:pt idx="117">
                  <c:v>1.4940305936850251E-16</c:v>
                </c:pt>
                <c:pt idx="118">
                  <c:v>1.4940305936850251E-16</c:v>
                </c:pt>
                <c:pt idx="119">
                  <c:v>1.4940305936850251E-16</c:v>
                </c:pt>
                <c:pt idx="120">
                  <c:v>1.4940305936850251E-16</c:v>
                </c:pt>
                <c:pt idx="121">
                  <c:v>1.4940305936850251E-16</c:v>
                </c:pt>
                <c:pt idx="122">
                  <c:v>1.4940305936850251E-16</c:v>
                </c:pt>
                <c:pt idx="123">
                  <c:v>1.4940305936850251E-16</c:v>
                </c:pt>
                <c:pt idx="124">
                  <c:v>1.4940305936850251E-16</c:v>
                </c:pt>
                <c:pt idx="125">
                  <c:v>1.4940305936850251E-16</c:v>
                </c:pt>
                <c:pt idx="126">
                  <c:v>1.4940305936850251E-16</c:v>
                </c:pt>
                <c:pt idx="127">
                  <c:v>1.4940305936850251E-16</c:v>
                </c:pt>
                <c:pt idx="128">
                  <c:v>1.4940305936850251E-16</c:v>
                </c:pt>
                <c:pt idx="129">
                  <c:v>1.4940305936850251E-16</c:v>
                </c:pt>
                <c:pt idx="130">
                  <c:v>1.4940305936850251E-16</c:v>
                </c:pt>
                <c:pt idx="131">
                  <c:v>1.4940305936850251E-16</c:v>
                </c:pt>
                <c:pt idx="132">
                  <c:v>1.4940305936850251E-16</c:v>
                </c:pt>
                <c:pt idx="133">
                  <c:v>1.4940305936850251E-16</c:v>
                </c:pt>
                <c:pt idx="134">
                  <c:v>1.4940305936850251E-16</c:v>
                </c:pt>
                <c:pt idx="135">
                  <c:v>1.4940305936850251E-16</c:v>
                </c:pt>
                <c:pt idx="136">
                  <c:v>1.4940305936850251E-16</c:v>
                </c:pt>
                <c:pt idx="137">
                  <c:v>1.4940305936850251E-16</c:v>
                </c:pt>
                <c:pt idx="138">
                  <c:v>1.4940305936850251E-16</c:v>
                </c:pt>
                <c:pt idx="139">
                  <c:v>1.4940305936850251E-16</c:v>
                </c:pt>
                <c:pt idx="140">
                  <c:v>1.4940305936850251E-16</c:v>
                </c:pt>
                <c:pt idx="141">
                  <c:v>1.4940305936850251E-16</c:v>
                </c:pt>
                <c:pt idx="142">
                  <c:v>1.4940305936850251E-16</c:v>
                </c:pt>
                <c:pt idx="143">
                  <c:v>1.4940305936850251E-16</c:v>
                </c:pt>
                <c:pt idx="144">
                  <c:v>1.4940305936850251E-16</c:v>
                </c:pt>
                <c:pt idx="145">
                  <c:v>1.4940305936850251E-16</c:v>
                </c:pt>
                <c:pt idx="146">
                  <c:v>1.4940305936850251E-16</c:v>
                </c:pt>
                <c:pt idx="147">
                  <c:v>1.4940305936850251E-16</c:v>
                </c:pt>
                <c:pt idx="148">
                  <c:v>1.4940305936850251E-16</c:v>
                </c:pt>
                <c:pt idx="149">
                  <c:v>1.4940305936850251E-16</c:v>
                </c:pt>
                <c:pt idx="150">
                  <c:v>1.4940305936850251E-16</c:v>
                </c:pt>
                <c:pt idx="151">
                  <c:v>1.4940305936850251E-16</c:v>
                </c:pt>
                <c:pt idx="152">
                  <c:v>1.4940305936850251E-16</c:v>
                </c:pt>
                <c:pt idx="153">
                  <c:v>1.4940305936850251E-16</c:v>
                </c:pt>
                <c:pt idx="154">
                  <c:v>1.4940305936850251E-16</c:v>
                </c:pt>
                <c:pt idx="155">
                  <c:v>1.4940305936850251E-16</c:v>
                </c:pt>
                <c:pt idx="156">
                  <c:v>1.4940305936850251E-16</c:v>
                </c:pt>
                <c:pt idx="157">
                  <c:v>1.4940305936850251E-16</c:v>
                </c:pt>
                <c:pt idx="158">
                  <c:v>1.4940305936850251E-16</c:v>
                </c:pt>
                <c:pt idx="159">
                  <c:v>1.4940305936850251E-16</c:v>
                </c:pt>
                <c:pt idx="160">
                  <c:v>1.4940305936850251E-16</c:v>
                </c:pt>
                <c:pt idx="161">
                  <c:v>1.4940305936850251E-16</c:v>
                </c:pt>
                <c:pt idx="162">
                  <c:v>1.4940305936850251E-16</c:v>
                </c:pt>
                <c:pt idx="163">
                  <c:v>1.4940305936850251E-16</c:v>
                </c:pt>
                <c:pt idx="164">
                  <c:v>1.4940305936850251E-16</c:v>
                </c:pt>
                <c:pt idx="165">
                  <c:v>1.4940305936850251E-16</c:v>
                </c:pt>
                <c:pt idx="166">
                  <c:v>1.4940305936850251E-16</c:v>
                </c:pt>
                <c:pt idx="167">
                  <c:v>1.4940305936850251E-16</c:v>
                </c:pt>
                <c:pt idx="168">
                  <c:v>1.4940305936850251E-16</c:v>
                </c:pt>
                <c:pt idx="169">
                  <c:v>1.4940305936850251E-16</c:v>
                </c:pt>
                <c:pt idx="170">
                  <c:v>1.4940305936850251E-16</c:v>
                </c:pt>
                <c:pt idx="171">
                  <c:v>1.4940305936850251E-16</c:v>
                </c:pt>
                <c:pt idx="172">
                  <c:v>1.4940305936850251E-16</c:v>
                </c:pt>
                <c:pt idx="173">
                  <c:v>1.4940305936850251E-16</c:v>
                </c:pt>
                <c:pt idx="174">
                  <c:v>1.4940305936850251E-16</c:v>
                </c:pt>
                <c:pt idx="175">
                  <c:v>1.4940305936850251E-16</c:v>
                </c:pt>
                <c:pt idx="176">
                  <c:v>1.4940305936850251E-16</c:v>
                </c:pt>
                <c:pt idx="177">
                  <c:v>1.4940305936850251E-16</c:v>
                </c:pt>
                <c:pt idx="178">
                  <c:v>1.4940305936850251E-16</c:v>
                </c:pt>
                <c:pt idx="179">
                  <c:v>1.4940305936850251E-16</c:v>
                </c:pt>
                <c:pt idx="180">
                  <c:v>1.4940305936850251E-16</c:v>
                </c:pt>
                <c:pt idx="181">
                  <c:v>1.4940305936850251E-16</c:v>
                </c:pt>
                <c:pt idx="182">
                  <c:v>1.4940305936850251E-16</c:v>
                </c:pt>
                <c:pt idx="183">
                  <c:v>1.4940305936850251E-16</c:v>
                </c:pt>
                <c:pt idx="184">
                  <c:v>1.4940305936850251E-16</c:v>
                </c:pt>
                <c:pt idx="185">
                  <c:v>1.4940305936850251E-16</c:v>
                </c:pt>
                <c:pt idx="186">
                  <c:v>1.4940305936850251E-16</c:v>
                </c:pt>
                <c:pt idx="187">
                  <c:v>1.4940305936850251E-16</c:v>
                </c:pt>
                <c:pt idx="188">
                  <c:v>1.4940305936850251E-16</c:v>
                </c:pt>
                <c:pt idx="189">
                  <c:v>1.4940305936850251E-16</c:v>
                </c:pt>
                <c:pt idx="190">
                  <c:v>1.4940305936850251E-16</c:v>
                </c:pt>
                <c:pt idx="191">
                  <c:v>1.4940305936850251E-16</c:v>
                </c:pt>
                <c:pt idx="192">
                  <c:v>1.4940305936850251E-16</c:v>
                </c:pt>
                <c:pt idx="193">
                  <c:v>1.4940305936850251E-16</c:v>
                </c:pt>
                <c:pt idx="194">
                  <c:v>1.4940305936850251E-16</c:v>
                </c:pt>
                <c:pt idx="195">
                  <c:v>1.4940305936850251E-16</c:v>
                </c:pt>
                <c:pt idx="196">
                  <c:v>1.4940305936850251E-16</c:v>
                </c:pt>
                <c:pt idx="197">
                  <c:v>1.4940305936850251E-16</c:v>
                </c:pt>
                <c:pt idx="198">
                  <c:v>1.4940305936850251E-16</c:v>
                </c:pt>
                <c:pt idx="199">
                  <c:v>1.4940305936850251E-16</c:v>
                </c:pt>
                <c:pt idx="200">
                  <c:v>1.4940305936850251E-16</c:v>
                </c:pt>
                <c:pt idx="201">
                  <c:v>-5.9999999999985054E-4</c:v>
                </c:pt>
                <c:pt idx="202">
                  <c:v>-1.1999999999998505E-3</c:v>
                </c:pt>
                <c:pt idx="203">
                  <c:v>-1.7999999999998503E-3</c:v>
                </c:pt>
                <c:pt idx="204">
                  <c:v>-2.3999999999998502E-3</c:v>
                </c:pt>
                <c:pt idx="205">
                  <c:v>-2.99999999999985E-3</c:v>
                </c:pt>
                <c:pt idx="206">
                  <c:v>-3.5999999999998498E-3</c:v>
                </c:pt>
                <c:pt idx="207">
                  <c:v>-4.1999999999998497E-3</c:v>
                </c:pt>
                <c:pt idx="208">
                  <c:v>-4.7999999999998495E-3</c:v>
                </c:pt>
                <c:pt idx="209">
                  <c:v>-5.3999999999998494E-3</c:v>
                </c:pt>
                <c:pt idx="210">
                  <c:v>-5.9999999999998492E-3</c:v>
                </c:pt>
                <c:pt idx="211">
                  <c:v>-6.599999999999849E-3</c:v>
                </c:pt>
                <c:pt idx="212">
                  <c:v>-7.1999999999998489E-3</c:v>
                </c:pt>
                <c:pt idx="213">
                  <c:v>-7.7999999999998487E-3</c:v>
                </c:pt>
                <c:pt idx="214">
                  <c:v>-8.3999999999998486E-3</c:v>
                </c:pt>
                <c:pt idx="215">
                  <c:v>-8.9999999999998484E-3</c:v>
                </c:pt>
                <c:pt idx="216">
                  <c:v>-9.5999999999998482E-3</c:v>
                </c:pt>
                <c:pt idx="217">
                  <c:v>-1.0199999999999848E-2</c:v>
                </c:pt>
                <c:pt idx="218">
                  <c:v>-1.0799999999999848E-2</c:v>
                </c:pt>
                <c:pt idx="219">
                  <c:v>-1.1399999999999848E-2</c:v>
                </c:pt>
                <c:pt idx="220">
                  <c:v>-1.1999999999999848E-2</c:v>
                </c:pt>
                <c:pt idx="221">
                  <c:v>-1.2599999999999847E-2</c:v>
                </c:pt>
                <c:pt idx="222">
                  <c:v>-1.3199999999999847E-2</c:v>
                </c:pt>
                <c:pt idx="223">
                  <c:v>-1.3799999999999847E-2</c:v>
                </c:pt>
                <c:pt idx="224">
                  <c:v>-1.4399999999999847E-2</c:v>
                </c:pt>
                <c:pt idx="225">
                  <c:v>-1.4999999999999847E-2</c:v>
                </c:pt>
                <c:pt idx="226">
                  <c:v>-1.5599999999999847E-2</c:v>
                </c:pt>
                <c:pt idx="227">
                  <c:v>-1.6199999999999846E-2</c:v>
                </c:pt>
                <c:pt idx="228">
                  <c:v>-1.6799999999999846E-2</c:v>
                </c:pt>
                <c:pt idx="229">
                  <c:v>-1.7399999999999846E-2</c:v>
                </c:pt>
                <c:pt idx="230">
                  <c:v>-1.7999999999999846E-2</c:v>
                </c:pt>
                <c:pt idx="231">
                  <c:v>-1.8599999999999846E-2</c:v>
                </c:pt>
                <c:pt idx="232">
                  <c:v>-1.9199999999999846E-2</c:v>
                </c:pt>
                <c:pt idx="233">
                  <c:v>-1.9799999999999846E-2</c:v>
                </c:pt>
                <c:pt idx="234">
                  <c:v>-2.0399999999999845E-2</c:v>
                </c:pt>
                <c:pt idx="235">
                  <c:v>-2.0999999999999845E-2</c:v>
                </c:pt>
                <c:pt idx="236">
                  <c:v>-2.1599999999999845E-2</c:v>
                </c:pt>
                <c:pt idx="237">
                  <c:v>-2.2199999999999845E-2</c:v>
                </c:pt>
                <c:pt idx="238">
                  <c:v>-2.2799999999999845E-2</c:v>
                </c:pt>
                <c:pt idx="239">
                  <c:v>-2.3399999999999845E-2</c:v>
                </c:pt>
                <c:pt idx="240">
                  <c:v>-2.3999999999999844E-2</c:v>
                </c:pt>
                <c:pt idx="241">
                  <c:v>-2.4599999999999844E-2</c:v>
                </c:pt>
                <c:pt idx="242">
                  <c:v>-2.5199999999999844E-2</c:v>
                </c:pt>
                <c:pt idx="243">
                  <c:v>-2.5799999999999844E-2</c:v>
                </c:pt>
                <c:pt idx="244">
                  <c:v>-2.6399999999999844E-2</c:v>
                </c:pt>
                <c:pt idx="245">
                  <c:v>-2.6999999999999844E-2</c:v>
                </c:pt>
                <c:pt idx="246">
                  <c:v>-2.7599999999999843E-2</c:v>
                </c:pt>
                <c:pt idx="247">
                  <c:v>-2.8199999999999843E-2</c:v>
                </c:pt>
                <c:pt idx="248">
                  <c:v>-2.8799999999999843E-2</c:v>
                </c:pt>
                <c:pt idx="249">
                  <c:v>-2.9399999999999843E-2</c:v>
                </c:pt>
                <c:pt idx="250">
                  <c:v>-2.9999999999999843E-2</c:v>
                </c:pt>
                <c:pt idx="251">
                  <c:v>-3.0599999999999843E-2</c:v>
                </c:pt>
                <c:pt idx="252">
                  <c:v>-3.1199999999999842E-2</c:v>
                </c:pt>
                <c:pt idx="253">
                  <c:v>-3.1799999999999842E-2</c:v>
                </c:pt>
                <c:pt idx="254">
                  <c:v>-3.2399999999999846E-2</c:v>
                </c:pt>
                <c:pt idx="255">
                  <c:v>-3.2999999999999849E-2</c:v>
                </c:pt>
                <c:pt idx="256">
                  <c:v>-3.3599999999999852E-2</c:v>
                </c:pt>
                <c:pt idx="257">
                  <c:v>-3.4199999999999856E-2</c:v>
                </c:pt>
                <c:pt idx="258">
                  <c:v>-3.4799999999999859E-2</c:v>
                </c:pt>
                <c:pt idx="259">
                  <c:v>-3.5399999999999862E-2</c:v>
                </c:pt>
                <c:pt idx="260">
                  <c:v>-3.5999999999999865E-2</c:v>
                </c:pt>
                <c:pt idx="261">
                  <c:v>-3.6599999999999869E-2</c:v>
                </c:pt>
                <c:pt idx="262">
                  <c:v>-3.7199999999999872E-2</c:v>
                </c:pt>
                <c:pt idx="263">
                  <c:v>-3.7799999999999875E-2</c:v>
                </c:pt>
                <c:pt idx="264">
                  <c:v>-3.8399999999999879E-2</c:v>
                </c:pt>
                <c:pt idx="265">
                  <c:v>-3.8999999999999882E-2</c:v>
                </c:pt>
                <c:pt idx="266">
                  <c:v>-3.9599999999999885E-2</c:v>
                </c:pt>
                <c:pt idx="267">
                  <c:v>-4.0199999999999889E-2</c:v>
                </c:pt>
                <c:pt idx="268">
                  <c:v>-4.0799999999999892E-2</c:v>
                </c:pt>
                <c:pt idx="269">
                  <c:v>-4.1399999999999895E-2</c:v>
                </c:pt>
                <c:pt idx="270">
                  <c:v>-4.1999999999999899E-2</c:v>
                </c:pt>
                <c:pt idx="271">
                  <c:v>-4.2599999999999902E-2</c:v>
                </c:pt>
                <c:pt idx="272">
                  <c:v>-4.3199999999999905E-2</c:v>
                </c:pt>
                <c:pt idx="273">
                  <c:v>-4.3799999999999908E-2</c:v>
                </c:pt>
                <c:pt idx="274">
                  <c:v>-4.4399999999999912E-2</c:v>
                </c:pt>
                <c:pt idx="275">
                  <c:v>-4.4999999999999915E-2</c:v>
                </c:pt>
                <c:pt idx="276">
                  <c:v>-4.5599999999999918E-2</c:v>
                </c:pt>
                <c:pt idx="277">
                  <c:v>-4.6199999999999922E-2</c:v>
                </c:pt>
                <c:pt idx="278">
                  <c:v>-4.6799999999999925E-2</c:v>
                </c:pt>
                <c:pt idx="279">
                  <c:v>-4.7399999999999928E-2</c:v>
                </c:pt>
                <c:pt idx="280">
                  <c:v>-4.7999999999999932E-2</c:v>
                </c:pt>
                <c:pt idx="281">
                  <c:v>-4.8599999999999935E-2</c:v>
                </c:pt>
                <c:pt idx="282">
                  <c:v>-4.9199999999999938E-2</c:v>
                </c:pt>
                <c:pt idx="283">
                  <c:v>-4.9799999999999942E-2</c:v>
                </c:pt>
                <c:pt idx="284">
                  <c:v>-5.0399999999999945E-2</c:v>
                </c:pt>
                <c:pt idx="285">
                  <c:v>-5.0999999999999948E-2</c:v>
                </c:pt>
                <c:pt idx="286">
                  <c:v>-5.1599999999999951E-2</c:v>
                </c:pt>
                <c:pt idx="287">
                  <c:v>-5.2199999999999955E-2</c:v>
                </c:pt>
                <c:pt idx="288">
                  <c:v>-5.2799999999999958E-2</c:v>
                </c:pt>
                <c:pt idx="289">
                  <c:v>-5.3399999999999961E-2</c:v>
                </c:pt>
                <c:pt idx="290">
                  <c:v>-5.3999999999999965E-2</c:v>
                </c:pt>
                <c:pt idx="291">
                  <c:v>-5.4599999999999968E-2</c:v>
                </c:pt>
                <c:pt idx="292">
                  <c:v>-5.5199999999999971E-2</c:v>
                </c:pt>
                <c:pt idx="293">
                  <c:v>-5.5799999999999975E-2</c:v>
                </c:pt>
                <c:pt idx="294">
                  <c:v>-5.6399999999999978E-2</c:v>
                </c:pt>
                <c:pt idx="295">
                  <c:v>-5.6999999999999981E-2</c:v>
                </c:pt>
                <c:pt idx="296">
                  <c:v>-5.7599999999999985E-2</c:v>
                </c:pt>
                <c:pt idx="297">
                  <c:v>-5.8199999999999988E-2</c:v>
                </c:pt>
                <c:pt idx="298">
                  <c:v>-5.8799999999999991E-2</c:v>
                </c:pt>
                <c:pt idx="299">
                  <c:v>-5.9399999999999994E-2</c:v>
                </c:pt>
                <c:pt idx="300">
                  <c:v>-0.06</c:v>
                </c:pt>
                <c:pt idx="301">
                  <c:v>-0.06</c:v>
                </c:pt>
                <c:pt idx="302">
                  <c:v>-0.06</c:v>
                </c:pt>
                <c:pt idx="303">
                  <c:v>-0.06</c:v>
                </c:pt>
                <c:pt idx="304">
                  <c:v>-0.06</c:v>
                </c:pt>
                <c:pt idx="305">
                  <c:v>-0.06</c:v>
                </c:pt>
                <c:pt idx="306">
                  <c:v>-0.06</c:v>
                </c:pt>
                <c:pt idx="307">
                  <c:v>-0.06</c:v>
                </c:pt>
                <c:pt idx="308">
                  <c:v>-0.06</c:v>
                </c:pt>
                <c:pt idx="309">
                  <c:v>-0.06</c:v>
                </c:pt>
                <c:pt idx="310">
                  <c:v>-0.06</c:v>
                </c:pt>
                <c:pt idx="311">
                  <c:v>-0.06</c:v>
                </c:pt>
                <c:pt idx="312">
                  <c:v>-0.06</c:v>
                </c:pt>
                <c:pt idx="313">
                  <c:v>-0.06</c:v>
                </c:pt>
                <c:pt idx="314">
                  <c:v>-0.06</c:v>
                </c:pt>
                <c:pt idx="315">
                  <c:v>-0.06</c:v>
                </c:pt>
                <c:pt idx="316">
                  <c:v>-0.06</c:v>
                </c:pt>
                <c:pt idx="317">
                  <c:v>-0.06</c:v>
                </c:pt>
                <c:pt idx="318">
                  <c:v>-0.06</c:v>
                </c:pt>
                <c:pt idx="319">
                  <c:v>-0.06</c:v>
                </c:pt>
                <c:pt idx="320">
                  <c:v>-0.06</c:v>
                </c:pt>
                <c:pt idx="321">
                  <c:v>-0.06</c:v>
                </c:pt>
                <c:pt idx="322">
                  <c:v>-0.06</c:v>
                </c:pt>
                <c:pt idx="323">
                  <c:v>-0.06</c:v>
                </c:pt>
                <c:pt idx="324">
                  <c:v>-0.06</c:v>
                </c:pt>
                <c:pt idx="325">
                  <c:v>-0.06</c:v>
                </c:pt>
                <c:pt idx="326">
                  <c:v>-0.06</c:v>
                </c:pt>
                <c:pt idx="327">
                  <c:v>-0.06</c:v>
                </c:pt>
                <c:pt idx="328">
                  <c:v>-0.06</c:v>
                </c:pt>
                <c:pt idx="329">
                  <c:v>-0.06</c:v>
                </c:pt>
                <c:pt idx="330">
                  <c:v>-0.06</c:v>
                </c:pt>
                <c:pt idx="331">
                  <c:v>-0.06</c:v>
                </c:pt>
                <c:pt idx="332">
                  <c:v>-0.06</c:v>
                </c:pt>
                <c:pt idx="333">
                  <c:v>-0.06</c:v>
                </c:pt>
                <c:pt idx="334">
                  <c:v>-0.06</c:v>
                </c:pt>
                <c:pt idx="335">
                  <c:v>-0.06</c:v>
                </c:pt>
                <c:pt idx="336">
                  <c:v>-0.06</c:v>
                </c:pt>
                <c:pt idx="337">
                  <c:v>-0.06</c:v>
                </c:pt>
                <c:pt idx="338">
                  <c:v>-0.06</c:v>
                </c:pt>
                <c:pt idx="339">
                  <c:v>-0.06</c:v>
                </c:pt>
                <c:pt idx="340">
                  <c:v>-0.06</c:v>
                </c:pt>
                <c:pt idx="341">
                  <c:v>-0.06</c:v>
                </c:pt>
                <c:pt idx="342">
                  <c:v>-0.06</c:v>
                </c:pt>
                <c:pt idx="343">
                  <c:v>-0.06</c:v>
                </c:pt>
                <c:pt idx="344">
                  <c:v>-0.06</c:v>
                </c:pt>
                <c:pt idx="345">
                  <c:v>-0.06</c:v>
                </c:pt>
                <c:pt idx="346">
                  <c:v>-0.06</c:v>
                </c:pt>
                <c:pt idx="347">
                  <c:v>-0.06</c:v>
                </c:pt>
                <c:pt idx="348">
                  <c:v>-0.06</c:v>
                </c:pt>
                <c:pt idx="349">
                  <c:v>-0.06</c:v>
                </c:pt>
                <c:pt idx="350">
                  <c:v>-0.06</c:v>
                </c:pt>
                <c:pt idx="351">
                  <c:v>-0.06</c:v>
                </c:pt>
                <c:pt idx="352">
                  <c:v>-0.06</c:v>
                </c:pt>
                <c:pt idx="353">
                  <c:v>-0.06</c:v>
                </c:pt>
                <c:pt idx="354">
                  <c:v>-0.06</c:v>
                </c:pt>
                <c:pt idx="355">
                  <c:v>-0.06</c:v>
                </c:pt>
                <c:pt idx="356">
                  <c:v>-0.06</c:v>
                </c:pt>
                <c:pt idx="357">
                  <c:v>-0.06</c:v>
                </c:pt>
                <c:pt idx="358">
                  <c:v>-0.06</c:v>
                </c:pt>
                <c:pt idx="359">
                  <c:v>-0.06</c:v>
                </c:pt>
                <c:pt idx="360">
                  <c:v>-0.06</c:v>
                </c:pt>
                <c:pt idx="361">
                  <c:v>-0.06</c:v>
                </c:pt>
                <c:pt idx="362">
                  <c:v>-0.06</c:v>
                </c:pt>
                <c:pt idx="363">
                  <c:v>-0.06</c:v>
                </c:pt>
                <c:pt idx="364">
                  <c:v>-0.06</c:v>
                </c:pt>
                <c:pt idx="365">
                  <c:v>-0.06</c:v>
                </c:pt>
                <c:pt idx="366">
                  <c:v>-0.06</c:v>
                </c:pt>
                <c:pt idx="367">
                  <c:v>-0.06</c:v>
                </c:pt>
                <c:pt idx="368">
                  <c:v>-0.06</c:v>
                </c:pt>
                <c:pt idx="369">
                  <c:v>-0.06</c:v>
                </c:pt>
                <c:pt idx="370">
                  <c:v>-0.06</c:v>
                </c:pt>
                <c:pt idx="371">
                  <c:v>-0.06</c:v>
                </c:pt>
                <c:pt idx="372">
                  <c:v>-0.06</c:v>
                </c:pt>
                <c:pt idx="373">
                  <c:v>-0.06</c:v>
                </c:pt>
                <c:pt idx="374">
                  <c:v>-0.06</c:v>
                </c:pt>
                <c:pt idx="375">
                  <c:v>-0.06</c:v>
                </c:pt>
                <c:pt idx="376">
                  <c:v>-0.06</c:v>
                </c:pt>
                <c:pt idx="377">
                  <c:v>-0.06</c:v>
                </c:pt>
                <c:pt idx="378">
                  <c:v>-0.06</c:v>
                </c:pt>
                <c:pt idx="379">
                  <c:v>-0.06</c:v>
                </c:pt>
                <c:pt idx="380">
                  <c:v>-0.06</c:v>
                </c:pt>
                <c:pt idx="381">
                  <c:v>-0.06</c:v>
                </c:pt>
                <c:pt idx="382">
                  <c:v>-0.06</c:v>
                </c:pt>
                <c:pt idx="383">
                  <c:v>-0.06</c:v>
                </c:pt>
                <c:pt idx="384">
                  <c:v>-0.06</c:v>
                </c:pt>
                <c:pt idx="385">
                  <c:v>-0.06</c:v>
                </c:pt>
                <c:pt idx="386">
                  <c:v>-0.06</c:v>
                </c:pt>
                <c:pt idx="387">
                  <c:v>-0.06</c:v>
                </c:pt>
                <c:pt idx="388">
                  <c:v>-0.06</c:v>
                </c:pt>
                <c:pt idx="389">
                  <c:v>-0.06</c:v>
                </c:pt>
                <c:pt idx="390">
                  <c:v>-0.06</c:v>
                </c:pt>
                <c:pt idx="391">
                  <c:v>-0.06</c:v>
                </c:pt>
                <c:pt idx="392">
                  <c:v>-0.06</c:v>
                </c:pt>
                <c:pt idx="393">
                  <c:v>-0.06</c:v>
                </c:pt>
                <c:pt idx="394">
                  <c:v>-0.06</c:v>
                </c:pt>
                <c:pt idx="395">
                  <c:v>-0.06</c:v>
                </c:pt>
                <c:pt idx="396">
                  <c:v>-0.06</c:v>
                </c:pt>
                <c:pt idx="397">
                  <c:v>-0.06</c:v>
                </c:pt>
                <c:pt idx="398">
                  <c:v>-0.06</c:v>
                </c:pt>
                <c:pt idx="399">
                  <c:v>-0.06</c:v>
                </c:pt>
                <c:pt idx="400">
                  <c:v>-0.06</c:v>
                </c:pt>
              </c:numCache>
            </c:numRef>
          </c:yVal>
          <c:smooth val="0"/>
          <c:extLst>
            <c:ext xmlns:c16="http://schemas.microsoft.com/office/drawing/2014/chart" uri="{C3380CC4-5D6E-409C-BE32-E72D297353CC}">
              <c16:uniqueId val="{00000001-6B35-42E6-950A-39A49A6D7379}"/>
            </c:ext>
          </c:extLst>
        </c:ser>
        <c:dLbls>
          <c:showLegendKey val="0"/>
          <c:showVal val="0"/>
          <c:showCatName val="0"/>
          <c:showSerName val="0"/>
          <c:showPercent val="0"/>
          <c:showBubbleSize val="0"/>
        </c:dLbls>
        <c:axId val="714154376"/>
        <c:axId val="714155688"/>
      </c:scatterChart>
      <c:valAx>
        <c:axId val="714154376"/>
        <c:scaling>
          <c:orientation val="minMax"/>
          <c:max val="4.99"/>
          <c:min val="1"/>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4155688"/>
        <c:crosses val="autoZero"/>
        <c:crossBetween val="midCat"/>
      </c:valAx>
      <c:valAx>
        <c:axId val="714155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stroke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141543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bg1">
          <a:lumMod val="50000"/>
        </a:schemeClr>
      </a:solidFill>
      <a:round/>
    </a:ln>
    <a:effectLst>
      <a:outerShdw blurRad="50800" dist="38100" dir="2700000" algn="tl" rotWithShape="0">
        <a:prstClr val="black">
          <a:alpha val="40000"/>
        </a:prstClr>
      </a:outerShdw>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piston forces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lineMarker"/>
        <c:varyColors val="0"/>
        <c:ser>
          <c:idx val="0"/>
          <c:order val="0"/>
          <c:tx>
            <c:strRef>
              <c:f>'alphagamma- isothermal'!$L$35</c:f>
              <c:strCache>
                <c:ptCount val="1"/>
                <c:pt idx="0">
                  <c:v>piston force 
exp. [N]</c:v>
                </c:pt>
              </c:strCache>
            </c:strRef>
          </c:tx>
          <c:spPr>
            <a:ln w="28575" cap="rnd">
              <a:solidFill>
                <a:schemeClr val="accent2"/>
              </a:solidFill>
              <a:round/>
            </a:ln>
            <a:effectLst/>
          </c:spPr>
          <c:marker>
            <c:symbol val="none"/>
          </c:marker>
          <c:xVal>
            <c:numRef>
              <c:f>'alphagamma- isothermal'!$B$36:$B$436</c:f>
              <c:numCache>
                <c:formatCode>0.00</c:formatCode>
                <c:ptCount val="401"/>
                <c:pt idx="0" formatCode="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formatCode="0">
                  <c:v>2</c:v>
                </c:pt>
                <c:pt idx="101">
                  <c:v>2.0099999999999998</c:v>
                </c:pt>
                <c:pt idx="102">
                  <c:v>2.02</c:v>
                </c:pt>
                <c:pt idx="103">
                  <c:v>2.0299999999999998</c:v>
                </c:pt>
                <c:pt idx="104">
                  <c:v>2.04</c:v>
                </c:pt>
                <c:pt idx="105">
                  <c:v>2.0499999999999998</c:v>
                </c:pt>
                <c:pt idx="106">
                  <c:v>2.06</c:v>
                </c:pt>
                <c:pt idx="107">
                  <c:v>2.0699999999999998</c:v>
                </c:pt>
                <c:pt idx="108">
                  <c:v>2.08</c:v>
                </c:pt>
                <c:pt idx="109">
                  <c:v>2.09</c:v>
                </c:pt>
                <c:pt idx="110">
                  <c:v>2.1</c:v>
                </c:pt>
                <c:pt idx="111">
                  <c:v>2.11</c:v>
                </c:pt>
                <c:pt idx="112">
                  <c:v>2.12</c:v>
                </c:pt>
                <c:pt idx="113">
                  <c:v>2.13</c:v>
                </c:pt>
                <c:pt idx="114">
                  <c:v>2.14</c:v>
                </c:pt>
                <c:pt idx="115">
                  <c:v>2.15</c:v>
                </c:pt>
                <c:pt idx="116">
                  <c:v>2.16</c:v>
                </c:pt>
                <c:pt idx="117">
                  <c:v>2.17</c:v>
                </c:pt>
                <c:pt idx="118">
                  <c:v>2.1800000000000002</c:v>
                </c:pt>
                <c:pt idx="119">
                  <c:v>2.19</c:v>
                </c:pt>
                <c:pt idx="120">
                  <c:v>2.2000000000000002</c:v>
                </c:pt>
                <c:pt idx="121">
                  <c:v>2.21</c:v>
                </c:pt>
                <c:pt idx="122">
                  <c:v>2.2200000000000002</c:v>
                </c:pt>
                <c:pt idx="123">
                  <c:v>2.23</c:v>
                </c:pt>
                <c:pt idx="124">
                  <c:v>2.2400000000000002</c:v>
                </c:pt>
                <c:pt idx="125">
                  <c:v>2.25</c:v>
                </c:pt>
                <c:pt idx="126">
                  <c:v>2.2599999999999998</c:v>
                </c:pt>
                <c:pt idx="127">
                  <c:v>2.27</c:v>
                </c:pt>
                <c:pt idx="128">
                  <c:v>2.2799999999999998</c:v>
                </c:pt>
                <c:pt idx="129">
                  <c:v>2.29</c:v>
                </c:pt>
                <c:pt idx="130">
                  <c:v>2.2999999999999998</c:v>
                </c:pt>
                <c:pt idx="131">
                  <c:v>2.31</c:v>
                </c:pt>
                <c:pt idx="132">
                  <c:v>2.3199999999999998</c:v>
                </c:pt>
                <c:pt idx="133">
                  <c:v>2.33</c:v>
                </c:pt>
                <c:pt idx="134">
                  <c:v>2.34</c:v>
                </c:pt>
                <c:pt idx="135">
                  <c:v>2.35</c:v>
                </c:pt>
                <c:pt idx="136">
                  <c:v>2.36</c:v>
                </c:pt>
                <c:pt idx="137">
                  <c:v>2.37</c:v>
                </c:pt>
                <c:pt idx="138">
                  <c:v>2.38</c:v>
                </c:pt>
                <c:pt idx="139">
                  <c:v>2.39</c:v>
                </c:pt>
                <c:pt idx="140">
                  <c:v>2.4</c:v>
                </c:pt>
                <c:pt idx="141">
                  <c:v>2.41</c:v>
                </c:pt>
                <c:pt idx="142">
                  <c:v>2.42</c:v>
                </c:pt>
                <c:pt idx="143">
                  <c:v>2.4300000000000002</c:v>
                </c:pt>
                <c:pt idx="144">
                  <c:v>2.44</c:v>
                </c:pt>
                <c:pt idx="145">
                  <c:v>2.4500000000000002</c:v>
                </c:pt>
                <c:pt idx="146">
                  <c:v>2.46</c:v>
                </c:pt>
                <c:pt idx="147">
                  <c:v>2.4700000000000002</c:v>
                </c:pt>
                <c:pt idx="148">
                  <c:v>2.48</c:v>
                </c:pt>
                <c:pt idx="149">
                  <c:v>2.4900000000000002</c:v>
                </c:pt>
                <c:pt idx="150">
                  <c:v>2.5</c:v>
                </c:pt>
                <c:pt idx="151">
                  <c:v>2.5099999999999998</c:v>
                </c:pt>
                <c:pt idx="152">
                  <c:v>2.52</c:v>
                </c:pt>
                <c:pt idx="153">
                  <c:v>2.5299999999999998</c:v>
                </c:pt>
                <c:pt idx="154">
                  <c:v>2.54</c:v>
                </c:pt>
                <c:pt idx="155">
                  <c:v>2.5499999999999998</c:v>
                </c:pt>
                <c:pt idx="156">
                  <c:v>2.56</c:v>
                </c:pt>
                <c:pt idx="157">
                  <c:v>2.57</c:v>
                </c:pt>
                <c:pt idx="158">
                  <c:v>2.58</c:v>
                </c:pt>
                <c:pt idx="159">
                  <c:v>2.59</c:v>
                </c:pt>
                <c:pt idx="160">
                  <c:v>2.6</c:v>
                </c:pt>
                <c:pt idx="161">
                  <c:v>2.61</c:v>
                </c:pt>
                <c:pt idx="162">
                  <c:v>2.62</c:v>
                </c:pt>
                <c:pt idx="163">
                  <c:v>2.63</c:v>
                </c:pt>
                <c:pt idx="164">
                  <c:v>2.64</c:v>
                </c:pt>
                <c:pt idx="165">
                  <c:v>2.65</c:v>
                </c:pt>
                <c:pt idx="166">
                  <c:v>2.66</c:v>
                </c:pt>
                <c:pt idx="167">
                  <c:v>2.67</c:v>
                </c:pt>
                <c:pt idx="168">
                  <c:v>2.68</c:v>
                </c:pt>
                <c:pt idx="169">
                  <c:v>2.69</c:v>
                </c:pt>
                <c:pt idx="170">
                  <c:v>2.7</c:v>
                </c:pt>
                <c:pt idx="171">
                  <c:v>2.71</c:v>
                </c:pt>
                <c:pt idx="172">
                  <c:v>2.72</c:v>
                </c:pt>
                <c:pt idx="173">
                  <c:v>2.73</c:v>
                </c:pt>
                <c:pt idx="174">
                  <c:v>2.74</c:v>
                </c:pt>
                <c:pt idx="175">
                  <c:v>2.75</c:v>
                </c:pt>
                <c:pt idx="176">
                  <c:v>2.76</c:v>
                </c:pt>
                <c:pt idx="177">
                  <c:v>2.77</c:v>
                </c:pt>
                <c:pt idx="178">
                  <c:v>2.78</c:v>
                </c:pt>
                <c:pt idx="179">
                  <c:v>2.79</c:v>
                </c:pt>
                <c:pt idx="180">
                  <c:v>2.8</c:v>
                </c:pt>
                <c:pt idx="181">
                  <c:v>2.81</c:v>
                </c:pt>
                <c:pt idx="182">
                  <c:v>2.82</c:v>
                </c:pt>
                <c:pt idx="183">
                  <c:v>2.83</c:v>
                </c:pt>
                <c:pt idx="184">
                  <c:v>2.84</c:v>
                </c:pt>
                <c:pt idx="185">
                  <c:v>2.85</c:v>
                </c:pt>
                <c:pt idx="186">
                  <c:v>2.86</c:v>
                </c:pt>
                <c:pt idx="187">
                  <c:v>2.87</c:v>
                </c:pt>
                <c:pt idx="188">
                  <c:v>2.88</c:v>
                </c:pt>
                <c:pt idx="189">
                  <c:v>2.89</c:v>
                </c:pt>
                <c:pt idx="190">
                  <c:v>2.9</c:v>
                </c:pt>
                <c:pt idx="191">
                  <c:v>2.91</c:v>
                </c:pt>
                <c:pt idx="192">
                  <c:v>2.92</c:v>
                </c:pt>
                <c:pt idx="193">
                  <c:v>2.93</c:v>
                </c:pt>
                <c:pt idx="194">
                  <c:v>2.94</c:v>
                </c:pt>
                <c:pt idx="195">
                  <c:v>2.95</c:v>
                </c:pt>
                <c:pt idx="196">
                  <c:v>2.96</c:v>
                </c:pt>
                <c:pt idx="197">
                  <c:v>2.97</c:v>
                </c:pt>
                <c:pt idx="198">
                  <c:v>2.98</c:v>
                </c:pt>
                <c:pt idx="199">
                  <c:v>2.99</c:v>
                </c:pt>
                <c:pt idx="200" formatCode="0">
                  <c:v>3</c:v>
                </c:pt>
                <c:pt idx="201">
                  <c:v>3.01</c:v>
                </c:pt>
                <c:pt idx="202">
                  <c:v>3.02</c:v>
                </c:pt>
                <c:pt idx="203">
                  <c:v>3.03</c:v>
                </c:pt>
                <c:pt idx="204">
                  <c:v>3.04</c:v>
                </c:pt>
                <c:pt idx="205">
                  <c:v>3.05</c:v>
                </c:pt>
                <c:pt idx="206">
                  <c:v>3.06</c:v>
                </c:pt>
                <c:pt idx="207">
                  <c:v>3.07</c:v>
                </c:pt>
                <c:pt idx="208">
                  <c:v>3.08</c:v>
                </c:pt>
                <c:pt idx="209">
                  <c:v>3.09</c:v>
                </c:pt>
                <c:pt idx="210">
                  <c:v>3.1</c:v>
                </c:pt>
                <c:pt idx="211">
                  <c:v>3.11</c:v>
                </c:pt>
                <c:pt idx="212">
                  <c:v>3.12</c:v>
                </c:pt>
                <c:pt idx="213">
                  <c:v>3.13</c:v>
                </c:pt>
                <c:pt idx="214">
                  <c:v>3.14</c:v>
                </c:pt>
                <c:pt idx="215">
                  <c:v>3.15</c:v>
                </c:pt>
                <c:pt idx="216">
                  <c:v>3.16</c:v>
                </c:pt>
                <c:pt idx="217">
                  <c:v>3.17</c:v>
                </c:pt>
                <c:pt idx="218">
                  <c:v>3.18</c:v>
                </c:pt>
                <c:pt idx="219">
                  <c:v>3.19</c:v>
                </c:pt>
                <c:pt idx="220">
                  <c:v>3.2</c:v>
                </c:pt>
                <c:pt idx="221">
                  <c:v>3.21</c:v>
                </c:pt>
                <c:pt idx="222">
                  <c:v>3.22</c:v>
                </c:pt>
                <c:pt idx="223">
                  <c:v>3.23</c:v>
                </c:pt>
                <c:pt idx="224">
                  <c:v>3.24</c:v>
                </c:pt>
                <c:pt idx="225">
                  <c:v>3.25</c:v>
                </c:pt>
                <c:pt idx="226">
                  <c:v>3.26</c:v>
                </c:pt>
                <c:pt idx="227">
                  <c:v>3.27</c:v>
                </c:pt>
                <c:pt idx="228">
                  <c:v>3.28</c:v>
                </c:pt>
                <c:pt idx="229">
                  <c:v>3.29</c:v>
                </c:pt>
                <c:pt idx="230">
                  <c:v>3.3</c:v>
                </c:pt>
                <c:pt idx="231">
                  <c:v>3.31</c:v>
                </c:pt>
                <c:pt idx="232">
                  <c:v>3.32</c:v>
                </c:pt>
                <c:pt idx="233">
                  <c:v>3.33</c:v>
                </c:pt>
                <c:pt idx="234">
                  <c:v>3.34</c:v>
                </c:pt>
                <c:pt idx="235">
                  <c:v>3.35</c:v>
                </c:pt>
                <c:pt idx="236">
                  <c:v>3.36</c:v>
                </c:pt>
                <c:pt idx="237">
                  <c:v>3.37</c:v>
                </c:pt>
                <c:pt idx="238">
                  <c:v>3.38</c:v>
                </c:pt>
                <c:pt idx="239">
                  <c:v>3.39</c:v>
                </c:pt>
                <c:pt idx="240">
                  <c:v>3.4</c:v>
                </c:pt>
                <c:pt idx="241">
                  <c:v>3.41</c:v>
                </c:pt>
                <c:pt idx="242">
                  <c:v>3.42</c:v>
                </c:pt>
                <c:pt idx="243">
                  <c:v>3.43</c:v>
                </c:pt>
                <c:pt idx="244">
                  <c:v>3.44</c:v>
                </c:pt>
                <c:pt idx="245">
                  <c:v>3.45</c:v>
                </c:pt>
                <c:pt idx="246">
                  <c:v>3.46</c:v>
                </c:pt>
                <c:pt idx="247">
                  <c:v>3.47</c:v>
                </c:pt>
                <c:pt idx="248">
                  <c:v>3.48</c:v>
                </c:pt>
                <c:pt idx="249">
                  <c:v>3.49</c:v>
                </c:pt>
                <c:pt idx="250">
                  <c:v>3.5</c:v>
                </c:pt>
                <c:pt idx="251">
                  <c:v>3.51</c:v>
                </c:pt>
                <c:pt idx="252">
                  <c:v>3.52</c:v>
                </c:pt>
                <c:pt idx="253">
                  <c:v>3.53</c:v>
                </c:pt>
                <c:pt idx="254">
                  <c:v>3.54</c:v>
                </c:pt>
                <c:pt idx="255">
                  <c:v>3.55</c:v>
                </c:pt>
                <c:pt idx="256">
                  <c:v>3.56</c:v>
                </c:pt>
                <c:pt idx="257">
                  <c:v>3.57</c:v>
                </c:pt>
                <c:pt idx="258">
                  <c:v>3.58</c:v>
                </c:pt>
                <c:pt idx="259">
                  <c:v>3.59</c:v>
                </c:pt>
                <c:pt idx="260">
                  <c:v>3.6</c:v>
                </c:pt>
                <c:pt idx="261">
                  <c:v>3.61</c:v>
                </c:pt>
                <c:pt idx="262">
                  <c:v>3.62</c:v>
                </c:pt>
                <c:pt idx="263">
                  <c:v>3.63</c:v>
                </c:pt>
                <c:pt idx="264">
                  <c:v>3.64</c:v>
                </c:pt>
                <c:pt idx="265">
                  <c:v>3.65</c:v>
                </c:pt>
                <c:pt idx="266">
                  <c:v>3.66</c:v>
                </c:pt>
                <c:pt idx="267">
                  <c:v>3.67</c:v>
                </c:pt>
                <c:pt idx="268">
                  <c:v>3.68</c:v>
                </c:pt>
                <c:pt idx="269">
                  <c:v>3.69</c:v>
                </c:pt>
                <c:pt idx="270">
                  <c:v>3.7</c:v>
                </c:pt>
                <c:pt idx="271">
                  <c:v>3.71</c:v>
                </c:pt>
                <c:pt idx="272">
                  <c:v>3.72</c:v>
                </c:pt>
                <c:pt idx="273">
                  <c:v>3.73</c:v>
                </c:pt>
                <c:pt idx="274">
                  <c:v>3.74</c:v>
                </c:pt>
                <c:pt idx="275">
                  <c:v>3.75</c:v>
                </c:pt>
                <c:pt idx="276">
                  <c:v>3.76</c:v>
                </c:pt>
                <c:pt idx="277">
                  <c:v>3.77</c:v>
                </c:pt>
                <c:pt idx="278">
                  <c:v>3.78</c:v>
                </c:pt>
                <c:pt idx="279">
                  <c:v>3.79</c:v>
                </c:pt>
                <c:pt idx="280">
                  <c:v>3.8</c:v>
                </c:pt>
                <c:pt idx="281">
                  <c:v>3.81</c:v>
                </c:pt>
                <c:pt idx="282">
                  <c:v>3.82</c:v>
                </c:pt>
                <c:pt idx="283">
                  <c:v>3.83</c:v>
                </c:pt>
                <c:pt idx="284">
                  <c:v>3.84</c:v>
                </c:pt>
                <c:pt idx="285">
                  <c:v>3.85</c:v>
                </c:pt>
                <c:pt idx="286">
                  <c:v>3.86</c:v>
                </c:pt>
                <c:pt idx="287">
                  <c:v>3.87</c:v>
                </c:pt>
                <c:pt idx="288">
                  <c:v>3.88</c:v>
                </c:pt>
                <c:pt idx="289">
                  <c:v>3.89</c:v>
                </c:pt>
                <c:pt idx="290">
                  <c:v>3.9</c:v>
                </c:pt>
                <c:pt idx="291">
                  <c:v>3.91</c:v>
                </c:pt>
                <c:pt idx="292">
                  <c:v>3.92</c:v>
                </c:pt>
                <c:pt idx="293">
                  <c:v>3.93</c:v>
                </c:pt>
                <c:pt idx="294">
                  <c:v>3.94</c:v>
                </c:pt>
                <c:pt idx="295">
                  <c:v>3.95</c:v>
                </c:pt>
                <c:pt idx="296">
                  <c:v>3.96</c:v>
                </c:pt>
                <c:pt idx="297">
                  <c:v>3.97</c:v>
                </c:pt>
                <c:pt idx="298">
                  <c:v>3.98</c:v>
                </c:pt>
                <c:pt idx="299">
                  <c:v>3.99</c:v>
                </c:pt>
                <c:pt idx="300" formatCode="0">
                  <c:v>4</c:v>
                </c:pt>
                <c:pt idx="301">
                  <c:v>4.01</c:v>
                </c:pt>
                <c:pt idx="302">
                  <c:v>4.0199999999999996</c:v>
                </c:pt>
                <c:pt idx="303">
                  <c:v>4.03</c:v>
                </c:pt>
                <c:pt idx="304">
                  <c:v>4.04</c:v>
                </c:pt>
                <c:pt idx="305">
                  <c:v>4.05</c:v>
                </c:pt>
                <c:pt idx="306">
                  <c:v>4.0599999999999996</c:v>
                </c:pt>
                <c:pt idx="307">
                  <c:v>4.07</c:v>
                </c:pt>
                <c:pt idx="308">
                  <c:v>4.08</c:v>
                </c:pt>
                <c:pt idx="309">
                  <c:v>4.09</c:v>
                </c:pt>
                <c:pt idx="310">
                  <c:v>4.0999999999999996</c:v>
                </c:pt>
                <c:pt idx="311">
                  <c:v>4.1100000000000003</c:v>
                </c:pt>
                <c:pt idx="312">
                  <c:v>4.12</c:v>
                </c:pt>
                <c:pt idx="313">
                  <c:v>4.13</c:v>
                </c:pt>
                <c:pt idx="314">
                  <c:v>4.1399999999999997</c:v>
                </c:pt>
                <c:pt idx="315">
                  <c:v>4.1500000000000004</c:v>
                </c:pt>
                <c:pt idx="316">
                  <c:v>4.16</c:v>
                </c:pt>
                <c:pt idx="317">
                  <c:v>4.17</c:v>
                </c:pt>
                <c:pt idx="318">
                  <c:v>4.18</c:v>
                </c:pt>
                <c:pt idx="319">
                  <c:v>4.1900000000000004</c:v>
                </c:pt>
                <c:pt idx="320">
                  <c:v>4.2</c:v>
                </c:pt>
                <c:pt idx="321">
                  <c:v>4.21</c:v>
                </c:pt>
                <c:pt idx="322">
                  <c:v>4.22</c:v>
                </c:pt>
                <c:pt idx="323">
                  <c:v>4.2300000000000004</c:v>
                </c:pt>
                <c:pt idx="324">
                  <c:v>4.24</c:v>
                </c:pt>
                <c:pt idx="325">
                  <c:v>4.25</c:v>
                </c:pt>
                <c:pt idx="326">
                  <c:v>4.26</c:v>
                </c:pt>
                <c:pt idx="327">
                  <c:v>4.2699999999999996</c:v>
                </c:pt>
                <c:pt idx="328">
                  <c:v>4.28</c:v>
                </c:pt>
                <c:pt idx="329">
                  <c:v>4.29</c:v>
                </c:pt>
                <c:pt idx="330">
                  <c:v>4.3</c:v>
                </c:pt>
                <c:pt idx="331">
                  <c:v>4.3099999999999996</c:v>
                </c:pt>
                <c:pt idx="332">
                  <c:v>4.32</c:v>
                </c:pt>
                <c:pt idx="333">
                  <c:v>4.33</c:v>
                </c:pt>
                <c:pt idx="334">
                  <c:v>4.34</c:v>
                </c:pt>
                <c:pt idx="335">
                  <c:v>4.3499999999999996</c:v>
                </c:pt>
                <c:pt idx="336">
                  <c:v>4.3600000000000003</c:v>
                </c:pt>
                <c:pt idx="337">
                  <c:v>4.37</c:v>
                </c:pt>
                <c:pt idx="338">
                  <c:v>4.38</c:v>
                </c:pt>
                <c:pt idx="339">
                  <c:v>4.3899999999999997</c:v>
                </c:pt>
                <c:pt idx="340">
                  <c:v>4.4000000000000004</c:v>
                </c:pt>
                <c:pt idx="341">
                  <c:v>4.41</c:v>
                </c:pt>
                <c:pt idx="342">
                  <c:v>4.42</c:v>
                </c:pt>
                <c:pt idx="343">
                  <c:v>4.43</c:v>
                </c:pt>
                <c:pt idx="344">
                  <c:v>4.4400000000000004</c:v>
                </c:pt>
                <c:pt idx="345">
                  <c:v>4.45</c:v>
                </c:pt>
                <c:pt idx="346">
                  <c:v>4.46</c:v>
                </c:pt>
                <c:pt idx="347">
                  <c:v>4.47</c:v>
                </c:pt>
                <c:pt idx="348">
                  <c:v>4.4800000000000004</c:v>
                </c:pt>
                <c:pt idx="349">
                  <c:v>4.49</c:v>
                </c:pt>
                <c:pt idx="350">
                  <c:v>4.5</c:v>
                </c:pt>
                <c:pt idx="351">
                  <c:v>4.51</c:v>
                </c:pt>
                <c:pt idx="352">
                  <c:v>4.5199999999999996</c:v>
                </c:pt>
                <c:pt idx="353">
                  <c:v>4.53</c:v>
                </c:pt>
                <c:pt idx="354">
                  <c:v>4.54</c:v>
                </c:pt>
                <c:pt idx="355">
                  <c:v>4.55</c:v>
                </c:pt>
                <c:pt idx="356">
                  <c:v>4.5599999999999996</c:v>
                </c:pt>
                <c:pt idx="357">
                  <c:v>4.57</c:v>
                </c:pt>
                <c:pt idx="358">
                  <c:v>4.58</c:v>
                </c:pt>
                <c:pt idx="359">
                  <c:v>4.59</c:v>
                </c:pt>
                <c:pt idx="360">
                  <c:v>4.5999999999999996</c:v>
                </c:pt>
                <c:pt idx="361">
                  <c:v>4.6100000000000003</c:v>
                </c:pt>
                <c:pt idx="362">
                  <c:v>4.62</c:v>
                </c:pt>
                <c:pt idx="363">
                  <c:v>4.63</c:v>
                </c:pt>
                <c:pt idx="364">
                  <c:v>4.6399999999999997</c:v>
                </c:pt>
                <c:pt idx="365">
                  <c:v>4.6500000000000004</c:v>
                </c:pt>
                <c:pt idx="366">
                  <c:v>4.66</c:v>
                </c:pt>
                <c:pt idx="367">
                  <c:v>4.67</c:v>
                </c:pt>
                <c:pt idx="368">
                  <c:v>4.68</c:v>
                </c:pt>
                <c:pt idx="369">
                  <c:v>4.6900000000000004</c:v>
                </c:pt>
                <c:pt idx="370">
                  <c:v>4.7</c:v>
                </c:pt>
                <c:pt idx="371">
                  <c:v>4.71</c:v>
                </c:pt>
                <c:pt idx="372">
                  <c:v>4.72</c:v>
                </c:pt>
                <c:pt idx="373">
                  <c:v>4.7300000000000004</c:v>
                </c:pt>
                <c:pt idx="374">
                  <c:v>4.74</c:v>
                </c:pt>
                <c:pt idx="375">
                  <c:v>4.75</c:v>
                </c:pt>
                <c:pt idx="376">
                  <c:v>4.76</c:v>
                </c:pt>
                <c:pt idx="377">
                  <c:v>4.7699999999999996</c:v>
                </c:pt>
                <c:pt idx="378">
                  <c:v>4.78</c:v>
                </c:pt>
                <c:pt idx="379">
                  <c:v>4.79</c:v>
                </c:pt>
                <c:pt idx="380">
                  <c:v>4.8</c:v>
                </c:pt>
                <c:pt idx="381">
                  <c:v>4.8099999999999996</c:v>
                </c:pt>
                <c:pt idx="382">
                  <c:v>4.82</c:v>
                </c:pt>
                <c:pt idx="383">
                  <c:v>4.83</c:v>
                </c:pt>
                <c:pt idx="384">
                  <c:v>4.84</c:v>
                </c:pt>
                <c:pt idx="385">
                  <c:v>4.8499999999999996</c:v>
                </c:pt>
                <c:pt idx="386">
                  <c:v>4.8600000000000003</c:v>
                </c:pt>
                <c:pt idx="387">
                  <c:v>4.87</c:v>
                </c:pt>
                <c:pt idx="388">
                  <c:v>4.88</c:v>
                </c:pt>
                <c:pt idx="389">
                  <c:v>4.8899999999999997</c:v>
                </c:pt>
                <c:pt idx="390">
                  <c:v>4.9000000000000004</c:v>
                </c:pt>
                <c:pt idx="391">
                  <c:v>4.91</c:v>
                </c:pt>
                <c:pt idx="392">
                  <c:v>4.92</c:v>
                </c:pt>
                <c:pt idx="393">
                  <c:v>4.93</c:v>
                </c:pt>
                <c:pt idx="394">
                  <c:v>4.9400000000000004</c:v>
                </c:pt>
                <c:pt idx="395">
                  <c:v>4.95</c:v>
                </c:pt>
                <c:pt idx="396">
                  <c:v>4.96</c:v>
                </c:pt>
                <c:pt idx="397">
                  <c:v>4.97</c:v>
                </c:pt>
                <c:pt idx="398">
                  <c:v>4.9800000000000004</c:v>
                </c:pt>
                <c:pt idx="399">
                  <c:v>4.99</c:v>
                </c:pt>
                <c:pt idx="400">
                  <c:v>5</c:v>
                </c:pt>
              </c:numCache>
            </c:numRef>
          </c:xVal>
          <c:yVal>
            <c:numRef>
              <c:f>'alphagamma- isothermal'!$L$36:$L$436</c:f>
              <c:numCache>
                <c:formatCode>0.0</c:formatCode>
                <c:ptCount val="401"/>
                <c:pt idx="0">
                  <c:v>-6373.139630633671</c:v>
                </c:pt>
                <c:pt idx="1">
                  <c:v>-6289.2382616142022</c:v>
                </c:pt>
                <c:pt idx="2">
                  <c:v>-6204.6548419242727</c:v>
                </c:pt>
                <c:pt idx="3">
                  <c:v>-6119.3810208361811</c:v>
                </c:pt>
                <c:pt idx="4">
                  <c:v>-6033.4083107401066</c:v>
                </c:pt>
                <c:pt idx="5">
                  <c:v>-5946.7280843278668</c:v>
                </c:pt>
                <c:pt idx="6">
                  <c:v>-5859.3315717069499</c:v>
                </c:pt>
                <c:pt idx="7">
                  <c:v>-5771.2098574426191</c:v>
                </c:pt>
                <c:pt idx="8">
                  <c:v>-5682.3538775261613</c:v>
                </c:pt>
                <c:pt idx="9">
                  <c:v>-5592.7544162669619</c:v>
                </c:pt>
                <c:pt idx="10">
                  <c:v>-5502.402103106303</c:v>
                </c:pt>
                <c:pt idx="11">
                  <c:v>-5411.2874093504315</c:v>
                </c:pt>
                <c:pt idx="12">
                  <c:v>-5319.4006448206583</c:v>
                </c:pt>
                <c:pt idx="13">
                  <c:v>-5226.7319544178772</c:v>
                </c:pt>
                <c:pt idx="14">
                  <c:v>-5133.2713145990374</c:v>
                </c:pt>
                <c:pt idx="15">
                  <c:v>-5039.0085297628711</c:v>
                </c:pt>
                <c:pt idx="16">
                  <c:v>-4943.9332285421988</c:v>
                </c:pt>
                <c:pt idx="17">
                  <c:v>-4848.0348599998733</c:v>
                </c:pt>
                <c:pt idx="18">
                  <c:v>-4751.3026897255777</c:v>
                </c:pt>
                <c:pt idx="19">
                  <c:v>-4653.7257958302907</c:v>
                </c:pt>
                <c:pt idx="20">
                  <c:v>-4555.2930648354422</c:v>
                </c:pt>
                <c:pt idx="21">
                  <c:v>-4455.9931874533231</c:v>
                </c:pt>
                <c:pt idx="22">
                  <c:v>-4355.814654255596</c:v>
                </c:pt>
                <c:pt idx="23">
                  <c:v>-4254.7457512261935</c:v>
                </c:pt>
                <c:pt idx="24">
                  <c:v>-4152.7745551952312</c:v>
                </c:pt>
                <c:pt idx="25">
                  <c:v>-4049.8889291499786</c:v>
                </c:pt>
                <c:pt idx="26">
                  <c:v>-3946.0765174191984</c:v>
                </c:pt>
                <c:pt idx="27">
                  <c:v>-3841.3247407266817</c:v>
                </c:pt>
                <c:pt idx="28">
                  <c:v>-3735.620791109975</c:v>
                </c:pt>
                <c:pt idx="29">
                  <c:v>-3628.9516266998394</c:v>
                </c:pt>
                <c:pt idx="30">
                  <c:v>-3521.3039663560944</c:v>
                </c:pt>
                <c:pt idx="31">
                  <c:v>-3412.6642841551252</c:v>
                </c:pt>
                <c:pt idx="32">
                  <c:v>-3303.0188037243452</c:v>
                </c:pt>
                <c:pt idx="33">
                  <c:v>-3192.3534924184528</c:v>
                </c:pt>
                <c:pt idx="34">
                  <c:v>-3080.6540553325881</c:v>
                </c:pt>
                <c:pt idx="35">
                  <c:v>-2967.905929146697</c:v>
                </c:pt>
                <c:pt idx="36">
                  <c:v>-2854.0942757958514</c:v>
                </c:pt>
                <c:pt idx="37">
                  <c:v>-2739.20397596048</c:v>
                </c:pt>
                <c:pt idx="38">
                  <c:v>-2623.2196223707369</c:v>
                </c:pt>
                <c:pt idx="39">
                  <c:v>-2506.1255129185606</c:v>
                </c:pt>
                <c:pt idx="40">
                  <c:v>-2387.9056435711937</c:v>
                </c:pt>
                <c:pt idx="41">
                  <c:v>-2268.5437010792057</c:v>
                </c:pt>
                <c:pt idx="42">
                  <c:v>-2148.0230554722425</c:v>
                </c:pt>
                <c:pt idx="43">
                  <c:v>-2026.3267523351149</c:v>
                </c:pt>
                <c:pt idx="44">
                  <c:v>-1903.4375048568013</c:v>
                </c:pt>
                <c:pt idx="45">
                  <c:v>-1779.3376856443674</c:v>
                </c:pt>
                <c:pt idx="46">
                  <c:v>-1654.0093182939322</c:v>
                </c:pt>
                <c:pt idx="47">
                  <c:v>-1527.4340687098659</c:v>
                </c:pt>
                <c:pt idx="48">
                  <c:v>-1399.5932361637722</c:v>
                </c:pt>
                <c:pt idx="49">
                  <c:v>-1270.4677440837886</c:v>
                </c:pt>
                <c:pt idx="50">
                  <c:v>-1140.0381305649341</c:v>
                </c:pt>
                <c:pt idx="51">
                  <c:v>-1008.284538590349</c:v>
                </c:pt>
                <c:pt idx="52">
                  <c:v>-875.18670595333685</c:v>
                </c:pt>
                <c:pt idx="53">
                  <c:v>-740.72395486928019</c:v>
                </c:pt>
                <c:pt idx="54">
                  <c:v>-604.87518126635337</c:v>
                </c:pt>
                <c:pt idx="55">
                  <c:v>-467.61884374336222</c:v>
                </c:pt>
                <c:pt idx="56">
                  <c:v>-328.93295218251876</c:v>
                </c:pt>
                <c:pt idx="57">
                  <c:v>-188.79505600460584</c:v>
                </c:pt>
                <c:pt idx="58">
                  <c:v>-47.182232053280963</c:v>
                </c:pt>
                <c:pt idx="59">
                  <c:v>95.928927905241636</c:v>
                </c:pt>
                <c:pt idx="60">
                  <c:v>240.56233008125187</c:v>
                </c:pt>
                <c:pt idx="61">
                  <c:v>386.74239197461623</c:v>
                </c:pt>
                <c:pt idx="62">
                  <c:v>534.49405611709756</c:v>
                </c:pt>
                <c:pt idx="63">
                  <c:v>683.84280426033331</c:v>
                </c:pt>
                <c:pt idx="64">
                  <c:v>834.81467202647161</c:v>
                </c:pt>
                <c:pt idx="65">
                  <c:v>987.43626403893632</c:v>
                </c:pt>
                <c:pt idx="66">
                  <c:v>1141.7347695521566</c:v>
                </c:pt>
                <c:pt idx="67">
                  <c:v>1297.7379785990845</c:v>
                </c:pt>
                <c:pt idx="68">
                  <c:v>1455.474298677083</c:v>
                </c:pt>
                <c:pt idx="69">
                  <c:v>1614.9727719929199</c:v>
                </c:pt>
                <c:pt idx="70">
                  <c:v>1776.2630932890015</c:v>
                </c:pt>
                <c:pt idx="71">
                  <c:v>1939.3756282738157</c:v>
                </c:pt>
                <c:pt idx="72">
                  <c:v>2104.3414326805319</c:v>
                </c:pt>
                <c:pt idx="73">
                  <c:v>2271.1922719789954</c:v>
                </c:pt>
                <c:pt idx="74">
                  <c:v>2439.9606417673308</c:v>
                </c:pt>
                <c:pt idx="75">
                  <c:v>2610.6797888706187</c:v>
                </c:pt>
                <c:pt idx="76">
                  <c:v>2783.3837331755126</c:v>
                </c:pt>
                <c:pt idx="77">
                  <c:v>2958.1072902308238</c:v>
                </c:pt>
                <c:pt idx="78">
                  <c:v>3134.8860946456662</c:v>
                </c:pt>
                <c:pt idx="79">
                  <c:v>3313.7566243181659</c:v>
                </c:pt>
                <c:pt idx="80">
                  <c:v>3494.7562255293687</c:v>
                </c:pt>
                <c:pt idx="81">
                  <c:v>3677.9231389385127</c:v>
                </c:pt>
                <c:pt idx="82">
                  <c:v>3863.2965265178127</c:v>
                </c:pt>
                <c:pt idx="83">
                  <c:v>4050.916499466533</c:v>
                </c:pt>
                <c:pt idx="84">
                  <c:v>4240.8241471460315</c:v>
                </c:pt>
                <c:pt idx="85">
                  <c:v>4433.0615670798634</c:v>
                </c:pt>
                <c:pt idx="86">
                  <c:v>4627.6718960647631</c:v>
                </c:pt>
                <c:pt idx="87">
                  <c:v>4824.6993424407628</c:v>
                </c:pt>
                <c:pt idx="88">
                  <c:v>5024.1892195713954</c:v>
                </c:pt>
                <c:pt idx="89">
                  <c:v>5226.1879805869767</c:v>
                </c:pt>
                <c:pt idx="90">
                  <c:v>5430.7432544470321</c:v>
                </c:pt>
                <c:pt idx="91">
                  <c:v>5637.9038833807517</c:v>
                </c:pt>
                <c:pt idx="92">
                  <c:v>5847.7199617671167</c:v>
                </c:pt>
                <c:pt idx="93">
                  <c:v>6060.2428765198656</c:v>
                </c:pt>
                <c:pt idx="94">
                  <c:v>6275.5253490456034</c:v>
                </c:pt>
                <c:pt idx="95">
                  <c:v>6493.6214788470597</c:v>
                </c:pt>
                <c:pt idx="96">
                  <c:v>6714.5867888471967</c:v>
                </c:pt>
                <c:pt idx="97">
                  <c:v>6938.4782725139385</c:v>
                </c:pt>
                <c:pt idx="98">
                  <c:v>7165.3544428696678</c:v>
                </c:pt>
                <c:pt idx="99">
                  <c:v>7395.2753834737214</c:v>
                </c:pt>
                <c:pt idx="100">
                  <c:v>7628.302801471521</c:v>
                </c:pt>
                <c:pt idx="101">
                  <c:v>7627.3373894520464</c:v>
                </c:pt>
                <c:pt idx="102">
                  <c:v>7626.3720311075504</c:v>
                </c:pt>
                <c:pt idx="103">
                  <c:v>7625.4067264335654</c:v>
                </c:pt>
                <c:pt idx="104">
                  <c:v>7624.4414754256177</c:v>
                </c:pt>
                <c:pt idx="105">
                  <c:v>7623.4762780792289</c:v>
                </c:pt>
                <c:pt idx="106">
                  <c:v>7622.5111343899189</c:v>
                </c:pt>
                <c:pt idx="107">
                  <c:v>7621.5460443532338</c:v>
                </c:pt>
                <c:pt idx="108">
                  <c:v>7620.5810079646744</c:v>
                </c:pt>
                <c:pt idx="109">
                  <c:v>7619.6160252197878</c:v>
                </c:pt>
                <c:pt idx="110">
                  <c:v>7618.6510961140866</c:v>
                </c:pt>
                <c:pt idx="111">
                  <c:v>7617.6862206431169</c:v>
                </c:pt>
                <c:pt idx="112">
                  <c:v>7616.7213988023814</c:v>
                </c:pt>
                <c:pt idx="113">
                  <c:v>7615.7566305874298</c:v>
                </c:pt>
                <c:pt idx="114">
                  <c:v>7614.7919159937837</c:v>
                </c:pt>
                <c:pt idx="115">
                  <c:v>7613.8272550169695</c:v>
                </c:pt>
                <c:pt idx="116">
                  <c:v>7612.8626476525205</c:v>
                </c:pt>
                <c:pt idx="117">
                  <c:v>7611.8980938959685</c:v>
                </c:pt>
                <c:pt idx="118">
                  <c:v>7610.9335937428532</c:v>
                </c:pt>
                <c:pt idx="119">
                  <c:v>7609.9691471886881</c:v>
                </c:pt>
                <c:pt idx="120">
                  <c:v>7609.0047542290131</c:v>
                </c:pt>
                <c:pt idx="121">
                  <c:v>7608.0404148593661</c:v>
                </c:pt>
                <c:pt idx="122">
                  <c:v>7607.0761290752744</c:v>
                </c:pt>
                <c:pt idx="123">
                  <c:v>7606.1118968722822</c:v>
                </c:pt>
                <c:pt idx="124">
                  <c:v>7605.1477182459103</c:v>
                </c:pt>
                <c:pt idx="125">
                  <c:v>7604.183593191703</c:v>
                </c:pt>
                <c:pt idx="126">
                  <c:v>7603.2195217051822</c:v>
                </c:pt>
                <c:pt idx="127">
                  <c:v>7602.2555037818966</c:v>
                </c:pt>
                <c:pt idx="128">
                  <c:v>7601.2915394173797</c:v>
                </c:pt>
                <c:pt idx="129">
                  <c:v>7600.3276286071714</c:v>
                </c:pt>
                <c:pt idx="130">
                  <c:v>7599.363771346797</c:v>
                </c:pt>
                <c:pt idx="131">
                  <c:v>7598.3999676318008</c:v>
                </c:pt>
                <c:pt idx="132">
                  <c:v>7597.4362174577282</c:v>
                </c:pt>
                <c:pt idx="133">
                  <c:v>7596.4725208201116</c:v>
                </c:pt>
                <c:pt idx="134">
                  <c:v>7595.5088777144892</c:v>
                </c:pt>
                <c:pt idx="135">
                  <c:v>7594.5452881364008</c:v>
                </c:pt>
                <c:pt idx="136">
                  <c:v>7593.5817520813844</c:v>
                </c:pt>
                <c:pt idx="137">
                  <c:v>7592.6182695449897</c:v>
                </c:pt>
                <c:pt idx="138">
                  <c:v>7591.6548405227495</c:v>
                </c:pt>
                <c:pt idx="139">
                  <c:v>7590.6914650102035</c:v>
                </c:pt>
                <c:pt idx="140">
                  <c:v>7589.7281430029079</c:v>
                </c:pt>
                <c:pt idx="141">
                  <c:v>7588.7648744963881</c:v>
                </c:pt>
                <c:pt idx="142">
                  <c:v>7587.8016594861965</c:v>
                </c:pt>
                <c:pt idx="143">
                  <c:v>7586.8384979678758</c:v>
                </c:pt>
                <c:pt idx="144">
                  <c:v>7585.8753899369658</c:v>
                </c:pt>
                <c:pt idx="145">
                  <c:v>7584.9123353890227</c:v>
                </c:pt>
                <c:pt idx="146">
                  <c:v>7583.9493343195791</c:v>
                </c:pt>
                <c:pt idx="147">
                  <c:v>7582.9863867241847</c:v>
                </c:pt>
                <c:pt idx="148">
                  <c:v>7582.0234925983859</c:v>
                </c:pt>
                <c:pt idx="149">
                  <c:v>7581.060651937737</c:v>
                </c:pt>
                <c:pt idx="150">
                  <c:v>7580.0978647377715</c:v>
                </c:pt>
                <c:pt idx="151">
                  <c:v>7579.135130994041</c:v>
                </c:pt>
                <c:pt idx="152">
                  <c:v>7578.1724507020936</c:v>
                </c:pt>
                <c:pt idx="153">
                  <c:v>7577.2098238574818</c:v>
                </c:pt>
                <c:pt idx="154">
                  <c:v>7576.2472504557609</c:v>
                </c:pt>
                <c:pt idx="155">
                  <c:v>7575.2847304924644</c:v>
                </c:pt>
                <c:pt idx="156">
                  <c:v>7574.3222639631604</c:v>
                </c:pt>
                <c:pt idx="157">
                  <c:v>7573.3598508633804</c:v>
                </c:pt>
                <c:pt idx="158">
                  <c:v>7572.3974911886826</c:v>
                </c:pt>
                <c:pt idx="159">
                  <c:v>7571.4351849346276</c:v>
                </c:pt>
                <c:pt idx="160">
                  <c:v>7570.4729320967554</c:v>
                </c:pt>
                <c:pt idx="161">
                  <c:v>7569.5107326706266</c:v>
                </c:pt>
                <c:pt idx="162">
                  <c:v>7568.5485866517884</c:v>
                </c:pt>
                <c:pt idx="163">
                  <c:v>7567.5864940358006</c:v>
                </c:pt>
                <c:pt idx="164">
                  <c:v>7566.6244548182149</c:v>
                </c:pt>
                <c:pt idx="165">
                  <c:v>7565.6624689945811</c:v>
                </c:pt>
                <c:pt idx="166">
                  <c:v>7564.7005365604618</c:v>
                </c:pt>
                <c:pt idx="167">
                  <c:v>7563.7386575114078</c:v>
                </c:pt>
                <c:pt idx="168">
                  <c:v>7562.7768318429698</c:v>
                </c:pt>
                <c:pt idx="169">
                  <c:v>7561.815059550715</c:v>
                </c:pt>
                <c:pt idx="170">
                  <c:v>7560.853340630194</c:v>
                </c:pt>
                <c:pt idx="171">
                  <c:v>7559.891675076964</c:v>
                </c:pt>
                <c:pt idx="172">
                  <c:v>7558.9300628865931</c:v>
                </c:pt>
                <c:pt idx="173">
                  <c:v>7557.9685040546256</c:v>
                </c:pt>
                <c:pt idx="174">
                  <c:v>7557.006998576624</c:v>
                </c:pt>
                <c:pt idx="175">
                  <c:v>7556.0455464481611</c:v>
                </c:pt>
                <c:pt idx="176">
                  <c:v>7555.0841476647774</c:v>
                </c:pt>
                <c:pt idx="177">
                  <c:v>7554.1228022220403</c:v>
                </c:pt>
                <c:pt idx="178">
                  <c:v>7553.1615101155185</c:v>
                </c:pt>
                <c:pt idx="179">
                  <c:v>7552.2002713407674</c:v>
                </c:pt>
                <c:pt idx="180">
                  <c:v>7551.2390858933386</c:v>
                </c:pt>
                <c:pt idx="181">
                  <c:v>7550.2779537688111</c:v>
                </c:pt>
                <c:pt idx="182">
                  <c:v>7549.3168749627421</c:v>
                </c:pt>
                <c:pt idx="183">
                  <c:v>7548.355849470694</c:v>
                </c:pt>
                <c:pt idx="184">
                  <c:v>7547.3948772882286</c:v>
                </c:pt>
                <c:pt idx="185">
                  <c:v>7546.4339584109202</c:v>
                </c:pt>
                <c:pt idx="186">
                  <c:v>7545.4730928343188</c:v>
                </c:pt>
                <c:pt idx="187">
                  <c:v>7544.5122805539995</c:v>
                </c:pt>
                <c:pt idx="188">
                  <c:v>7543.5515215655241</c:v>
                </c:pt>
                <c:pt idx="189">
                  <c:v>7542.5908158644606</c:v>
                </c:pt>
                <c:pt idx="190">
                  <c:v>7541.6301634463844</c:v>
                </c:pt>
                <c:pt idx="191">
                  <c:v>7540.6695643068442</c:v>
                </c:pt>
                <c:pt idx="192">
                  <c:v>7539.709018441421</c:v>
                </c:pt>
                <c:pt idx="193">
                  <c:v>7538.7485258456709</c:v>
                </c:pt>
                <c:pt idx="194">
                  <c:v>7537.7880865151865</c:v>
                </c:pt>
                <c:pt idx="195">
                  <c:v>7536.8277004455167</c:v>
                </c:pt>
                <c:pt idx="196">
                  <c:v>7535.8673676322378</c:v>
                </c:pt>
                <c:pt idx="197">
                  <c:v>7534.9070880709114</c:v>
                </c:pt>
                <c:pt idx="198">
                  <c:v>7533.9468617571283</c:v>
                </c:pt>
                <c:pt idx="199">
                  <c:v>7532.9866886864402</c:v>
                </c:pt>
                <c:pt idx="200">
                  <c:v>7532.0265688544259</c:v>
                </c:pt>
                <c:pt idx="201">
                  <c:v>7300.2851148386653</c:v>
                </c:pt>
                <c:pt idx="202">
                  <c:v>7071.6245442464742</c:v>
                </c:pt>
                <c:pt idx="203">
                  <c:v>6845.9838246348618</c:v>
                </c:pt>
                <c:pt idx="204">
                  <c:v>6623.3035250595876</c:v>
                </c:pt>
                <c:pt idx="205">
                  <c:v>6403.5257638881294</c:v>
                </c:pt>
                <c:pt idx="206">
                  <c:v>6186.5941586401104</c:v>
                </c:pt>
                <c:pt idx="207">
                  <c:v>5972.4537777639243</c:v>
                </c:pt>
                <c:pt idx="208">
                  <c:v>5761.0510942628907</c:v>
                </c:pt>
                <c:pt idx="209">
                  <c:v>5552.333941088772</c:v>
                </c:pt>
                <c:pt idx="210">
                  <c:v>5346.2514682244509</c:v>
                </c:pt>
                <c:pt idx="211">
                  <c:v>5142.7541013817299</c:v>
                </c:pt>
                <c:pt idx="212">
                  <c:v>4941.7935022437359</c:v>
                </c:pt>
                <c:pt idx="213">
                  <c:v>4743.3225301849016</c:v>
                </c:pt>
                <c:pt idx="214">
                  <c:v>4547.2952054049465</c:v>
                </c:pt>
                <c:pt idx="215">
                  <c:v>4353.6666734162436</c:v>
                </c:pt>
                <c:pt idx="216">
                  <c:v>4162.3931708269356</c:v>
                </c:pt>
                <c:pt idx="217">
                  <c:v>3973.4319923650301</c:v>
                </c:pt>
                <c:pt idx="218">
                  <c:v>3786.7414590912713</c:v>
                </c:pt>
                <c:pt idx="219">
                  <c:v>3602.2808877510474</c:v>
                </c:pt>
                <c:pt idx="220">
                  <c:v>3420.0105612179923</c:v>
                </c:pt>
                <c:pt idx="221">
                  <c:v>3239.8916999843063</c:v>
                </c:pt>
                <c:pt idx="222">
                  <c:v>3061.886434654657</c:v>
                </c:pt>
                <c:pt idx="223">
                  <c:v>2885.9577794026804</c:v>
                </c:pt>
                <c:pt idx="224">
                  <c:v>2712.0696063512</c:v>
                </c:pt>
                <c:pt idx="225">
                  <c:v>2540.1866208386086</c:v>
                </c:pt>
                <c:pt idx="226">
                  <c:v>2370.2743375361051</c:v>
                </c:pt>
                <c:pt idx="227">
                  <c:v>2202.2990573816528</c:v>
                </c:pt>
                <c:pt idx="228">
                  <c:v>2036.2278452983273</c:v>
                </c:pt>
                <c:pt idx="229">
                  <c:v>1872.0285086661579</c:v>
                </c:pt>
                <c:pt idx="230">
                  <c:v>1709.6695765178029</c:v>
                </c:pt>
                <c:pt idx="231">
                  <c:v>1549.1202794299058</c:v>
                </c:pt>
                <c:pt idx="232">
                  <c:v>1390.3505300830934</c:v>
                </c:pt>
                <c:pt idx="233">
                  <c:v>1233.3309044648593</c:v>
                </c:pt>
                <c:pt idx="234">
                  <c:v>1078.0326236906055</c:v>
                </c:pt>
                <c:pt idx="235">
                  <c:v>924.42753641933382</c:v>
                </c:pt>
                <c:pt idx="236">
                  <c:v>772.48810184132799</c:v>
                </c:pt>
                <c:pt idx="237">
                  <c:v>622.18737321635035</c:v>
                </c:pt>
                <c:pt idx="238">
                  <c:v>473.49898194156162</c:v>
                </c:pt>
                <c:pt idx="239">
                  <c:v>326.39712212942703</c:v>
                </c:pt>
                <c:pt idx="240">
                  <c:v>180.85653567672972</c:v>
                </c:pt>
                <c:pt idx="241">
                  <c:v>36.85249780641476</c:v>
                </c:pt>
                <c:pt idx="242">
                  <c:v>-105.63919693496641</c:v>
                </c:pt>
                <c:pt idx="243">
                  <c:v>-246.64224824102519</c:v>
                </c:pt>
                <c:pt idx="244">
                  <c:v>-386.17986318633234</c:v>
                </c:pt>
                <c:pt idx="245">
                  <c:v>-524.27476895967595</c:v>
                </c:pt>
                <c:pt idx="246">
                  <c:v>-660.94922520436171</c:v>
                </c:pt>
                <c:pt idx="247">
                  <c:v>-796.22503597967716</c:v>
                </c:pt>
                <c:pt idx="248">
                  <c:v>-930.12356135699054</c:v>
                </c:pt>
                <c:pt idx="249">
                  <c:v>-1062.6657286634768</c:v>
                </c:pt>
                <c:pt idx="250">
                  <c:v>-1193.872043385848</c:v>
                </c:pt>
                <c:pt idx="251">
                  <c:v>-1323.7625997460761</c:v>
                </c:pt>
                <c:pt idx="252">
                  <c:v>-1452.3570909605196</c:v>
                </c:pt>
                <c:pt idx="253">
                  <c:v>-1579.674819193506</c:v>
                </c:pt>
                <c:pt idx="254">
                  <c:v>-1705.7347052158395</c:v>
                </c:pt>
                <c:pt idx="255">
                  <c:v>-1830.5552977785349</c:v>
                </c:pt>
                <c:pt idx="256">
                  <c:v>-1954.1547827113618</c:v>
                </c:pt>
                <c:pt idx="257">
                  <c:v>-2076.5509917557197</c:v>
                </c:pt>
                <c:pt idx="258">
                  <c:v>-2197.761411140762</c:v>
                </c:pt>
                <c:pt idx="259">
                  <c:v>-2317.8031899114626</c:v>
                </c:pt>
                <c:pt idx="260">
                  <c:v>-2436.6931480169778</c:v>
                </c:pt>
                <c:pt idx="261">
                  <c:v>-2554.447784167251</c:v>
                </c:pt>
                <c:pt idx="262">
                  <c:v>-2671.0832834656526</c:v>
                </c:pt>
                <c:pt idx="263">
                  <c:v>-2786.6155248249993</c:v>
                </c:pt>
                <c:pt idx="264">
                  <c:v>-2901.0600881741425</c:v>
                </c:pt>
                <c:pt idx="265">
                  <c:v>-3014.4322614619405</c:v>
                </c:pt>
                <c:pt idx="266">
                  <c:v>-3126.7470474652951</c:v>
                </c:pt>
                <c:pt idx="267">
                  <c:v>-3238.0191704075528</c:v>
                </c:pt>
                <c:pt idx="268">
                  <c:v>-3348.2630823934473</c:v>
                </c:pt>
                <c:pt idx="269">
                  <c:v>-3457.4929696664744</c:v>
                </c:pt>
                <c:pt idx="270">
                  <c:v>-3565.7227586943973</c:v>
                </c:pt>
                <c:pt idx="271">
                  <c:v>-3672.9661220883513</c:v>
                </c:pt>
                <c:pt idx="272">
                  <c:v>-3779.2364843608279</c:v>
                </c:pt>
                <c:pt idx="273">
                  <c:v>-3884.5470275276748</c:v>
                </c:pt>
                <c:pt idx="274">
                  <c:v>-3988.9106965589522</c:v>
                </c:pt>
                <c:pt idx="275">
                  <c:v>-4092.3402046834594</c:v>
                </c:pt>
                <c:pt idx="276">
                  <c:v>-4194.8480385513949</c:v>
                </c:pt>
                <c:pt idx="277">
                  <c:v>-4296.4464632596737</c:v>
                </c:pt>
                <c:pt idx="278">
                  <c:v>-4397.1475272440493</c:v>
                </c:pt>
                <c:pt idx="279">
                  <c:v>-4496.9630670421866</c:v>
                </c:pt>
                <c:pt idx="280">
                  <c:v>-4595.904711931651</c:v>
                </c:pt>
                <c:pt idx="281">
                  <c:v>-4693.983888446568</c:v>
                </c:pt>
                <c:pt idx="282">
                  <c:v>-4791.2118247767166</c:v>
                </c:pt>
                <c:pt idx="283">
                  <c:v>-4887.5995550525786</c:v>
                </c:pt>
                <c:pt idx="284">
                  <c:v>-4983.1579235197451</c:v>
                </c:pt>
                <c:pt idx="285">
                  <c:v>-5077.8975886060598</c:v>
                </c:pt>
                <c:pt idx="286">
                  <c:v>-5171.8290268846522</c:v>
                </c:pt>
                <c:pt idx="287">
                  <c:v>-5264.9625369359983</c:v>
                </c:pt>
                <c:pt idx="288">
                  <c:v>-5357.3082431119428</c:v>
                </c:pt>
                <c:pt idx="289">
                  <c:v>-5448.8760992046391</c:v>
                </c:pt>
                <c:pt idx="290">
                  <c:v>-5539.6758920231268</c:v>
                </c:pt>
                <c:pt idx="291">
                  <c:v>-5629.7172448803449</c:v>
                </c:pt>
                <c:pt idx="292">
                  <c:v>-5719.0096209930471</c:v>
                </c:pt>
                <c:pt idx="293">
                  <c:v>-5807.5623267973042</c:v>
                </c:pt>
                <c:pt idx="294">
                  <c:v>-5895.3845151818941</c:v>
                </c:pt>
                <c:pt idx="295">
                  <c:v>-5982.4851886420438</c:v>
                </c:pt>
                <c:pt idx="296">
                  <c:v>-6068.8732023557168</c:v>
                </c:pt>
                <c:pt idx="297">
                  <c:v>-6154.5572671847403</c:v>
                </c:pt>
                <c:pt idx="298">
                  <c:v>-6239.5459526028199</c:v>
                </c:pt>
                <c:pt idx="299">
                  <c:v>-6323.8476895526019</c:v>
                </c:pt>
                <c:pt idx="300">
                  <c:v>-6407.4707732336901</c:v>
                </c:pt>
                <c:pt idx="301">
                  <c:v>-6407.1280248043249</c:v>
                </c:pt>
                <c:pt idx="302">
                  <c:v>-6406.7852650197528</c:v>
                </c:pt>
                <c:pt idx="303">
                  <c:v>-6406.44249387941</c:v>
                </c:pt>
                <c:pt idx="304">
                  <c:v>-6406.0997113827343</c:v>
                </c:pt>
                <c:pt idx="305">
                  <c:v>-6405.7569175291655</c:v>
                </c:pt>
                <c:pt idx="306">
                  <c:v>-6405.4141123181262</c:v>
                </c:pt>
                <c:pt idx="307">
                  <c:v>-6405.0712957490614</c:v>
                </c:pt>
                <c:pt idx="308">
                  <c:v>-6404.728467821401</c:v>
                </c:pt>
                <c:pt idx="309">
                  <c:v>-6404.3856285345901</c:v>
                </c:pt>
                <c:pt idx="310">
                  <c:v>-6404.0427778880576</c:v>
                </c:pt>
                <c:pt idx="311">
                  <c:v>-6403.6999158812305</c:v>
                </c:pt>
                <c:pt idx="312">
                  <c:v>-6403.3570425135622</c:v>
                </c:pt>
                <c:pt idx="313">
                  <c:v>-6403.0141577844706</c:v>
                </c:pt>
                <c:pt idx="314">
                  <c:v>-6402.6712616934055</c:v>
                </c:pt>
                <c:pt idx="315">
                  <c:v>-6402.328354239793</c:v>
                </c:pt>
                <c:pt idx="316">
                  <c:v>-6401.9854354230774</c:v>
                </c:pt>
                <c:pt idx="317">
                  <c:v>-6401.6425052426794</c:v>
                </c:pt>
                <c:pt idx="318">
                  <c:v>-6401.299563698044</c:v>
                </c:pt>
                <c:pt idx="319">
                  <c:v>-6400.9566107886067</c:v>
                </c:pt>
                <c:pt idx="320">
                  <c:v>-6400.6136465137979</c:v>
                </c:pt>
                <c:pt idx="321">
                  <c:v>-6400.2706708730548</c:v>
                </c:pt>
                <c:pt idx="322">
                  <c:v>-6399.927683865817</c:v>
                </c:pt>
                <c:pt idx="323">
                  <c:v>-6399.5846854915108</c:v>
                </c:pt>
                <c:pt idx="324">
                  <c:v>-6399.2416757495785</c:v>
                </c:pt>
                <c:pt idx="325">
                  <c:v>-6398.898654639449</c:v>
                </c:pt>
                <c:pt idx="326">
                  <c:v>-6398.5556221605648</c:v>
                </c:pt>
                <c:pt idx="327">
                  <c:v>-6398.2125783123511</c:v>
                </c:pt>
                <c:pt idx="328">
                  <c:v>-6397.8695230942512</c:v>
                </c:pt>
                <c:pt idx="329">
                  <c:v>-6397.5264565056905</c:v>
                </c:pt>
                <c:pt idx="330">
                  <c:v>-6397.1833785461158</c:v>
                </c:pt>
                <c:pt idx="331">
                  <c:v>-6396.8402892149479</c:v>
                </c:pt>
                <c:pt idx="332">
                  <c:v>-6396.4971885116365</c:v>
                </c:pt>
                <c:pt idx="333">
                  <c:v>-6396.1540764356041</c:v>
                </c:pt>
                <c:pt idx="334">
                  <c:v>-6395.8109529862913</c:v>
                </c:pt>
                <c:pt idx="335">
                  <c:v>-6395.4678181631334</c:v>
                </c:pt>
                <c:pt idx="336">
                  <c:v>-6395.1246719655546</c:v>
                </c:pt>
                <c:pt idx="337">
                  <c:v>-6394.7815143930093</c:v>
                </c:pt>
                <c:pt idx="338">
                  <c:v>-6394.4383454449098</c:v>
                </c:pt>
                <c:pt idx="339">
                  <c:v>-6394.0951651207042</c:v>
                </c:pt>
                <c:pt idx="340">
                  <c:v>-6393.7519734198158</c:v>
                </c:pt>
                <c:pt idx="341">
                  <c:v>-6393.4087703416953</c:v>
                </c:pt>
                <c:pt idx="342">
                  <c:v>-6393.0655558857643</c:v>
                </c:pt>
                <c:pt idx="343">
                  <c:v>-6392.7223300514624</c:v>
                </c:pt>
                <c:pt idx="344">
                  <c:v>-6392.3790928382177</c:v>
                </c:pt>
                <c:pt idx="345">
                  <c:v>-6392.0358442454717</c:v>
                </c:pt>
                <c:pt idx="346">
                  <c:v>-6391.6925842726514</c:v>
                </c:pt>
                <c:pt idx="347">
                  <c:v>-6391.3493129192011</c:v>
                </c:pt>
                <c:pt idx="348">
                  <c:v>-6391.0060301845415</c:v>
                </c:pt>
                <c:pt idx="349">
                  <c:v>-6390.6627360681141</c:v>
                </c:pt>
                <c:pt idx="350">
                  <c:v>-6390.3194305693551</c:v>
                </c:pt>
                <c:pt idx="351">
                  <c:v>-6389.9761136876959</c:v>
                </c:pt>
                <c:pt idx="352">
                  <c:v>-6389.6327854225656</c:v>
                </c:pt>
                <c:pt idx="353">
                  <c:v>-6389.2894457734055</c:v>
                </c:pt>
                <c:pt idx="354">
                  <c:v>-6388.9460947396401</c:v>
                </c:pt>
                <c:pt idx="355">
                  <c:v>-6388.6027323207172</c:v>
                </c:pt>
                <c:pt idx="356">
                  <c:v>-6388.2593585160621</c:v>
                </c:pt>
                <c:pt idx="357">
                  <c:v>-6387.9159733251026</c:v>
                </c:pt>
                <c:pt idx="358">
                  <c:v>-6387.5725767472859</c:v>
                </c:pt>
                <c:pt idx="359">
                  <c:v>-6387.2291687820343</c:v>
                </c:pt>
                <c:pt idx="360">
                  <c:v>-6386.8857494287868</c:v>
                </c:pt>
                <c:pt idx="361">
                  <c:v>-6386.5423186869721</c:v>
                </c:pt>
                <c:pt idx="362">
                  <c:v>-6386.1988765560309</c:v>
                </c:pt>
                <c:pt idx="363">
                  <c:v>-6385.855423035393</c:v>
                </c:pt>
                <c:pt idx="364">
                  <c:v>-6385.511958124488</c:v>
                </c:pt>
                <c:pt idx="365">
                  <c:v>-6385.1684818227559</c:v>
                </c:pt>
                <c:pt idx="366">
                  <c:v>-6384.8249941296281</c:v>
                </c:pt>
                <c:pt idx="367">
                  <c:v>-6384.4814950445316</c:v>
                </c:pt>
                <c:pt idx="368">
                  <c:v>-6384.1379845669098</c:v>
                </c:pt>
                <c:pt idx="369">
                  <c:v>-6383.7944626961926</c:v>
                </c:pt>
                <c:pt idx="370">
                  <c:v>-6383.4509294318032</c:v>
                </c:pt>
                <c:pt idx="371">
                  <c:v>-6383.1073847731914</c:v>
                </c:pt>
                <c:pt idx="372">
                  <c:v>-6382.7638287197806</c:v>
                </c:pt>
                <c:pt idx="373">
                  <c:v>-6382.4202612710033</c:v>
                </c:pt>
                <c:pt idx="374">
                  <c:v>-6382.0766824262937</c:v>
                </c:pt>
                <c:pt idx="375">
                  <c:v>-6381.7330921850871</c:v>
                </c:pt>
                <c:pt idx="376">
                  <c:v>-6381.3894905468151</c:v>
                </c:pt>
                <c:pt idx="377">
                  <c:v>-6381.04587751091</c:v>
                </c:pt>
                <c:pt idx="378">
                  <c:v>-6380.7022530768072</c:v>
                </c:pt>
                <c:pt idx="379">
                  <c:v>-6380.3586172439327</c:v>
                </c:pt>
                <c:pt idx="380">
                  <c:v>-6380.0149700117336</c:v>
                </c:pt>
                <c:pt idx="381">
                  <c:v>-6379.6713113796213</c:v>
                </c:pt>
                <c:pt idx="382">
                  <c:v>-6379.3276413470485</c:v>
                </c:pt>
                <c:pt idx="383">
                  <c:v>-6378.9839599134339</c:v>
                </c:pt>
                <c:pt idx="384">
                  <c:v>-6378.6402670782236</c:v>
                </c:pt>
                <c:pt idx="385">
                  <c:v>-6378.2965628408419</c:v>
                </c:pt>
                <c:pt idx="386">
                  <c:v>-6377.952847200716</c:v>
                </c:pt>
                <c:pt idx="387">
                  <c:v>-6377.6091201572872</c:v>
                </c:pt>
                <c:pt idx="388">
                  <c:v>-6377.2653817099854</c:v>
                </c:pt>
                <c:pt idx="389">
                  <c:v>-6376.9216318582467</c:v>
                </c:pt>
                <c:pt idx="390">
                  <c:v>-6376.5778706014962</c:v>
                </c:pt>
                <c:pt idx="391">
                  <c:v>-6376.2340979391711</c:v>
                </c:pt>
                <c:pt idx="392">
                  <c:v>-6375.8903138707037</c:v>
                </c:pt>
                <c:pt idx="393">
                  <c:v>-6375.5465183955239</c:v>
                </c:pt>
                <c:pt idx="394">
                  <c:v>-6375.2027115130641</c:v>
                </c:pt>
                <c:pt idx="395">
                  <c:v>-6374.8588932227603</c:v>
                </c:pt>
                <c:pt idx="396">
                  <c:v>-6374.5150635240443</c:v>
                </c:pt>
                <c:pt idx="397">
                  <c:v>-6374.1712224163421</c:v>
                </c:pt>
                <c:pt idx="398">
                  <c:v>-6373.8273698990915</c:v>
                </c:pt>
                <c:pt idx="399">
                  <c:v>-6373.4835059717234</c:v>
                </c:pt>
                <c:pt idx="400">
                  <c:v>-6373.139630633671</c:v>
                </c:pt>
              </c:numCache>
            </c:numRef>
          </c:yVal>
          <c:smooth val="0"/>
          <c:extLst>
            <c:ext xmlns:c16="http://schemas.microsoft.com/office/drawing/2014/chart" uri="{C3380CC4-5D6E-409C-BE32-E72D297353CC}">
              <c16:uniqueId val="{00000000-5D05-4B7E-A011-CC8EB6261166}"/>
            </c:ext>
          </c:extLst>
        </c:ser>
        <c:ser>
          <c:idx val="1"/>
          <c:order val="1"/>
          <c:tx>
            <c:strRef>
              <c:f>'alphagamma- isothermal'!$M$35</c:f>
              <c:strCache>
                <c:ptCount val="1"/>
                <c:pt idx="0">
                  <c:v>piston force 
comp. [N]</c:v>
                </c:pt>
              </c:strCache>
            </c:strRef>
          </c:tx>
          <c:spPr>
            <a:ln w="28575" cap="rnd">
              <a:solidFill>
                <a:schemeClr val="accent1"/>
              </a:solidFill>
              <a:round/>
            </a:ln>
            <a:effectLst/>
          </c:spPr>
          <c:marker>
            <c:symbol val="none"/>
          </c:marker>
          <c:xVal>
            <c:numRef>
              <c:f>'alphagamma- isothermal'!$B$36:$B$436</c:f>
              <c:numCache>
                <c:formatCode>0.00</c:formatCode>
                <c:ptCount val="401"/>
                <c:pt idx="0" formatCode="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formatCode="0">
                  <c:v>2</c:v>
                </c:pt>
                <c:pt idx="101">
                  <c:v>2.0099999999999998</c:v>
                </c:pt>
                <c:pt idx="102">
                  <c:v>2.02</c:v>
                </c:pt>
                <c:pt idx="103">
                  <c:v>2.0299999999999998</c:v>
                </c:pt>
                <c:pt idx="104">
                  <c:v>2.04</c:v>
                </c:pt>
                <c:pt idx="105">
                  <c:v>2.0499999999999998</c:v>
                </c:pt>
                <c:pt idx="106">
                  <c:v>2.06</c:v>
                </c:pt>
                <c:pt idx="107">
                  <c:v>2.0699999999999998</c:v>
                </c:pt>
                <c:pt idx="108">
                  <c:v>2.08</c:v>
                </c:pt>
                <c:pt idx="109">
                  <c:v>2.09</c:v>
                </c:pt>
                <c:pt idx="110">
                  <c:v>2.1</c:v>
                </c:pt>
                <c:pt idx="111">
                  <c:v>2.11</c:v>
                </c:pt>
                <c:pt idx="112">
                  <c:v>2.12</c:v>
                </c:pt>
                <c:pt idx="113">
                  <c:v>2.13</c:v>
                </c:pt>
                <c:pt idx="114">
                  <c:v>2.14</c:v>
                </c:pt>
                <c:pt idx="115">
                  <c:v>2.15</c:v>
                </c:pt>
                <c:pt idx="116">
                  <c:v>2.16</c:v>
                </c:pt>
                <c:pt idx="117">
                  <c:v>2.17</c:v>
                </c:pt>
                <c:pt idx="118">
                  <c:v>2.1800000000000002</c:v>
                </c:pt>
                <c:pt idx="119">
                  <c:v>2.19</c:v>
                </c:pt>
                <c:pt idx="120">
                  <c:v>2.2000000000000002</c:v>
                </c:pt>
                <c:pt idx="121">
                  <c:v>2.21</c:v>
                </c:pt>
                <c:pt idx="122">
                  <c:v>2.2200000000000002</c:v>
                </c:pt>
                <c:pt idx="123">
                  <c:v>2.23</c:v>
                </c:pt>
                <c:pt idx="124">
                  <c:v>2.2400000000000002</c:v>
                </c:pt>
                <c:pt idx="125">
                  <c:v>2.25</c:v>
                </c:pt>
                <c:pt idx="126">
                  <c:v>2.2599999999999998</c:v>
                </c:pt>
                <c:pt idx="127">
                  <c:v>2.27</c:v>
                </c:pt>
                <c:pt idx="128">
                  <c:v>2.2799999999999998</c:v>
                </c:pt>
                <c:pt idx="129">
                  <c:v>2.29</c:v>
                </c:pt>
                <c:pt idx="130">
                  <c:v>2.2999999999999998</c:v>
                </c:pt>
                <c:pt idx="131">
                  <c:v>2.31</c:v>
                </c:pt>
                <c:pt idx="132">
                  <c:v>2.3199999999999998</c:v>
                </c:pt>
                <c:pt idx="133">
                  <c:v>2.33</c:v>
                </c:pt>
                <c:pt idx="134">
                  <c:v>2.34</c:v>
                </c:pt>
                <c:pt idx="135">
                  <c:v>2.35</c:v>
                </c:pt>
                <c:pt idx="136">
                  <c:v>2.36</c:v>
                </c:pt>
                <c:pt idx="137">
                  <c:v>2.37</c:v>
                </c:pt>
                <c:pt idx="138">
                  <c:v>2.38</c:v>
                </c:pt>
                <c:pt idx="139">
                  <c:v>2.39</c:v>
                </c:pt>
                <c:pt idx="140">
                  <c:v>2.4</c:v>
                </c:pt>
                <c:pt idx="141">
                  <c:v>2.41</c:v>
                </c:pt>
                <c:pt idx="142">
                  <c:v>2.42</c:v>
                </c:pt>
                <c:pt idx="143">
                  <c:v>2.4300000000000002</c:v>
                </c:pt>
                <c:pt idx="144">
                  <c:v>2.44</c:v>
                </c:pt>
                <c:pt idx="145">
                  <c:v>2.4500000000000002</c:v>
                </c:pt>
                <c:pt idx="146">
                  <c:v>2.46</c:v>
                </c:pt>
                <c:pt idx="147">
                  <c:v>2.4700000000000002</c:v>
                </c:pt>
                <c:pt idx="148">
                  <c:v>2.48</c:v>
                </c:pt>
                <c:pt idx="149">
                  <c:v>2.4900000000000002</c:v>
                </c:pt>
                <c:pt idx="150">
                  <c:v>2.5</c:v>
                </c:pt>
                <c:pt idx="151">
                  <c:v>2.5099999999999998</c:v>
                </c:pt>
                <c:pt idx="152">
                  <c:v>2.52</c:v>
                </c:pt>
                <c:pt idx="153">
                  <c:v>2.5299999999999998</c:v>
                </c:pt>
                <c:pt idx="154">
                  <c:v>2.54</c:v>
                </c:pt>
                <c:pt idx="155">
                  <c:v>2.5499999999999998</c:v>
                </c:pt>
                <c:pt idx="156">
                  <c:v>2.56</c:v>
                </c:pt>
                <c:pt idx="157">
                  <c:v>2.57</c:v>
                </c:pt>
                <c:pt idx="158">
                  <c:v>2.58</c:v>
                </c:pt>
                <c:pt idx="159">
                  <c:v>2.59</c:v>
                </c:pt>
                <c:pt idx="160">
                  <c:v>2.6</c:v>
                </c:pt>
                <c:pt idx="161">
                  <c:v>2.61</c:v>
                </c:pt>
                <c:pt idx="162">
                  <c:v>2.62</c:v>
                </c:pt>
                <c:pt idx="163">
                  <c:v>2.63</c:v>
                </c:pt>
                <c:pt idx="164">
                  <c:v>2.64</c:v>
                </c:pt>
                <c:pt idx="165">
                  <c:v>2.65</c:v>
                </c:pt>
                <c:pt idx="166">
                  <c:v>2.66</c:v>
                </c:pt>
                <c:pt idx="167">
                  <c:v>2.67</c:v>
                </c:pt>
                <c:pt idx="168">
                  <c:v>2.68</c:v>
                </c:pt>
                <c:pt idx="169">
                  <c:v>2.69</c:v>
                </c:pt>
                <c:pt idx="170">
                  <c:v>2.7</c:v>
                </c:pt>
                <c:pt idx="171">
                  <c:v>2.71</c:v>
                </c:pt>
                <c:pt idx="172">
                  <c:v>2.72</c:v>
                </c:pt>
                <c:pt idx="173">
                  <c:v>2.73</c:v>
                </c:pt>
                <c:pt idx="174">
                  <c:v>2.74</c:v>
                </c:pt>
                <c:pt idx="175">
                  <c:v>2.75</c:v>
                </c:pt>
                <c:pt idx="176">
                  <c:v>2.76</c:v>
                </c:pt>
                <c:pt idx="177">
                  <c:v>2.77</c:v>
                </c:pt>
                <c:pt idx="178">
                  <c:v>2.78</c:v>
                </c:pt>
                <c:pt idx="179">
                  <c:v>2.79</c:v>
                </c:pt>
                <c:pt idx="180">
                  <c:v>2.8</c:v>
                </c:pt>
                <c:pt idx="181">
                  <c:v>2.81</c:v>
                </c:pt>
                <c:pt idx="182">
                  <c:v>2.82</c:v>
                </c:pt>
                <c:pt idx="183">
                  <c:v>2.83</c:v>
                </c:pt>
                <c:pt idx="184">
                  <c:v>2.84</c:v>
                </c:pt>
                <c:pt idx="185">
                  <c:v>2.85</c:v>
                </c:pt>
                <c:pt idx="186">
                  <c:v>2.86</c:v>
                </c:pt>
                <c:pt idx="187">
                  <c:v>2.87</c:v>
                </c:pt>
                <c:pt idx="188">
                  <c:v>2.88</c:v>
                </c:pt>
                <c:pt idx="189">
                  <c:v>2.89</c:v>
                </c:pt>
                <c:pt idx="190">
                  <c:v>2.9</c:v>
                </c:pt>
                <c:pt idx="191">
                  <c:v>2.91</c:v>
                </c:pt>
                <c:pt idx="192">
                  <c:v>2.92</c:v>
                </c:pt>
                <c:pt idx="193">
                  <c:v>2.93</c:v>
                </c:pt>
                <c:pt idx="194">
                  <c:v>2.94</c:v>
                </c:pt>
                <c:pt idx="195">
                  <c:v>2.95</c:v>
                </c:pt>
                <c:pt idx="196">
                  <c:v>2.96</c:v>
                </c:pt>
                <c:pt idx="197">
                  <c:v>2.97</c:v>
                </c:pt>
                <c:pt idx="198">
                  <c:v>2.98</c:v>
                </c:pt>
                <c:pt idx="199">
                  <c:v>2.99</c:v>
                </c:pt>
                <c:pt idx="200" formatCode="0">
                  <c:v>3</c:v>
                </c:pt>
                <c:pt idx="201">
                  <c:v>3.01</c:v>
                </c:pt>
                <c:pt idx="202">
                  <c:v>3.02</c:v>
                </c:pt>
                <c:pt idx="203">
                  <c:v>3.03</c:v>
                </c:pt>
                <c:pt idx="204">
                  <c:v>3.04</c:v>
                </c:pt>
                <c:pt idx="205">
                  <c:v>3.05</c:v>
                </c:pt>
                <c:pt idx="206">
                  <c:v>3.06</c:v>
                </c:pt>
                <c:pt idx="207">
                  <c:v>3.07</c:v>
                </c:pt>
                <c:pt idx="208">
                  <c:v>3.08</c:v>
                </c:pt>
                <c:pt idx="209">
                  <c:v>3.09</c:v>
                </c:pt>
                <c:pt idx="210">
                  <c:v>3.1</c:v>
                </c:pt>
                <c:pt idx="211">
                  <c:v>3.11</c:v>
                </c:pt>
                <c:pt idx="212">
                  <c:v>3.12</c:v>
                </c:pt>
                <c:pt idx="213">
                  <c:v>3.13</c:v>
                </c:pt>
                <c:pt idx="214">
                  <c:v>3.14</c:v>
                </c:pt>
                <c:pt idx="215">
                  <c:v>3.15</c:v>
                </c:pt>
                <c:pt idx="216">
                  <c:v>3.16</c:v>
                </c:pt>
                <c:pt idx="217">
                  <c:v>3.17</c:v>
                </c:pt>
                <c:pt idx="218">
                  <c:v>3.18</c:v>
                </c:pt>
                <c:pt idx="219">
                  <c:v>3.19</c:v>
                </c:pt>
                <c:pt idx="220">
                  <c:v>3.2</c:v>
                </c:pt>
                <c:pt idx="221">
                  <c:v>3.21</c:v>
                </c:pt>
                <c:pt idx="222">
                  <c:v>3.22</c:v>
                </c:pt>
                <c:pt idx="223">
                  <c:v>3.23</c:v>
                </c:pt>
                <c:pt idx="224">
                  <c:v>3.24</c:v>
                </c:pt>
                <c:pt idx="225">
                  <c:v>3.25</c:v>
                </c:pt>
                <c:pt idx="226">
                  <c:v>3.26</c:v>
                </c:pt>
                <c:pt idx="227">
                  <c:v>3.27</c:v>
                </c:pt>
                <c:pt idx="228">
                  <c:v>3.28</c:v>
                </c:pt>
                <c:pt idx="229">
                  <c:v>3.29</c:v>
                </c:pt>
                <c:pt idx="230">
                  <c:v>3.3</c:v>
                </c:pt>
                <c:pt idx="231">
                  <c:v>3.31</c:v>
                </c:pt>
                <c:pt idx="232">
                  <c:v>3.32</c:v>
                </c:pt>
                <c:pt idx="233">
                  <c:v>3.33</c:v>
                </c:pt>
                <c:pt idx="234">
                  <c:v>3.34</c:v>
                </c:pt>
                <c:pt idx="235">
                  <c:v>3.35</c:v>
                </c:pt>
                <c:pt idx="236">
                  <c:v>3.36</c:v>
                </c:pt>
                <c:pt idx="237">
                  <c:v>3.37</c:v>
                </c:pt>
                <c:pt idx="238">
                  <c:v>3.38</c:v>
                </c:pt>
                <c:pt idx="239">
                  <c:v>3.39</c:v>
                </c:pt>
                <c:pt idx="240">
                  <c:v>3.4</c:v>
                </c:pt>
                <c:pt idx="241">
                  <c:v>3.41</c:v>
                </c:pt>
                <c:pt idx="242">
                  <c:v>3.42</c:v>
                </c:pt>
                <c:pt idx="243">
                  <c:v>3.43</c:v>
                </c:pt>
                <c:pt idx="244">
                  <c:v>3.44</c:v>
                </c:pt>
                <c:pt idx="245">
                  <c:v>3.45</c:v>
                </c:pt>
                <c:pt idx="246">
                  <c:v>3.46</c:v>
                </c:pt>
                <c:pt idx="247">
                  <c:v>3.47</c:v>
                </c:pt>
                <c:pt idx="248">
                  <c:v>3.48</c:v>
                </c:pt>
                <c:pt idx="249">
                  <c:v>3.49</c:v>
                </c:pt>
                <c:pt idx="250">
                  <c:v>3.5</c:v>
                </c:pt>
                <c:pt idx="251">
                  <c:v>3.51</c:v>
                </c:pt>
                <c:pt idx="252">
                  <c:v>3.52</c:v>
                </c:pt>
                <c:pt idx="253">
                  <c:v>3.53</c:v>
                </c:pt>
                <c:pt idx="254">
                  <c:v>3.54</c:v>
                </c:pt>
                <c:pt idx="255">
                  <c:v>3.55</c:v>
                </c:pt>
                <c:pt idx="256">
                  <c:v>3.56</c:v>
                </c:pt>
                <c:pt idx="257">
                  <c:v>3.57</c:v>
                </c:pt>
                <c:pt idx="258">
                  <c:v>3.58</c:v>
                </c:pt>
                <c:pt idx="259">
                  <c:v>3.59</c:v>
                </c:pt>
                <c:pt idx="260">
                  <c:v>3.6</c:v>
                </c:pt>
                <c:pt idx="261">
                  <c:v>3.61</c:v>
                </c:pt>
                <c:pt idx="262">
                  <c:v>3.62</c:v>
                </c:pt>
                <c:pt idx="263">
                  <c:v>3.63</c:v>
                </c:pt>
                <c:pt idx="264">
                  <c:v>3.64</c:v>
                </c:pt>
                <c:pt idx="265">
                  <c:v>3.65</c:v>
                </c:pt>
                <c:pt idx="266">
                  <c:v>3.66</c:v>
                </c:pt>
                <c:pt idx="267">
                  <c:v>3.67</c:v>
                </c:pt>
                <c:pt idx="268">
                  <c:v>3.68</c:v>
                </c:pt>
                <c:pt idx="269">
                  <c:v>3.69</c:v>
                </c:pt>
                <c:pt idx="270">
                  <c:v>3.7</c:v>
                </c:pt>
                <c:pt idx="271">
                  <c:v>3.71</c:v>
                </c:pt>
                <c:pt idx="272">
                  <c:v>3.72</c:v>
                </c:pt>
                <c:pt idx="273">
                  <c:v>3.73</c:v>
                </c:pt>
                <c:pt idx="274">
                  <c:v>3.74</c:v>
                </c:pt>
                <c:pt idx="275">
                  <c:v>3.75</c:v>
                </c:pt>
                <c:pt idx="276">
                  <c:v>3.76</c:v>
                </c:pt>
                <c:pt idx="277">
                  <c:v>3.77</c:v>
                </c:pt>
                <c:pt idx="278">
                  <c:v>3.78</c:v>
                </c:pt>
                <c:pt idx="279">
                  <c:v>3.79</c:v>
                </c:pt>
                <c:pt idx="280">
                  <c:v>3.8</c:v>
                </c:pt>
                <c:pt idx="281">
                  <c:v>3.81</c:v>
                </c:pt>
                <c:pt idx="282">
                  <c:v>3.82</c:v>
                </c:pt>
                <c:pt idx="283">
                  <c:v>3.83</c:v>
                </c:pt>
                <c:pt idx="284">
                  <c:v>3.84</c:v>
                </c:pt>
                <c:pt idx="285">
                  <c:v>3.85</c:v>
                </c:pt>
                <c:pt idx="286">
                  <c:v>3.86</c:v>
                </c:pt>
                <c:pt idx="287">
                  <c:v>3.87</c:v>
                </c:pt>
                <c:pt idx="288">
                  <c:v>3.88</c:v>
                </c:pt>
                <c:pt idx="289">
                  <c:v>3.89</c:v>
                </c:pt>
                <c:pt idx="290">
                  <c:v>3.9</c:v>
                </c:pt>
                <c:pt idx="291">
                  <c:v>3.91</c:v>
                </c:pt>
                <c:pt idx="292">
                  <c:v>3.92</c:v>
                </c:pt>
                <c:pt idx="293">
                  <c:v>3.93</c:v>
                </c:pt>
                <c:pt idx="294">
                  <c:v>3.94</c:v>
                </c:pt>
                <c:pt idx="295">
                  <c:v>3.95</c:v>
                </c:pt>
                <c:pt idx="296">
                  <c:v>3.96</c:v>
                </c:pt>
                <c:pt idx="297">
                  <c:v>3.97</c:v>
                </c:pt>
                <c:pt idx="298">
                  <c:v>3.98</c:v>
                </c:pt>
                <c:pt idx="299">
                  <c:v>3.99</c:v>
                </c:pt>
                <c:pt idx="300" formatCode="0">
                  <c:v>4</c:v>
                </c:pt>
                <c:pt idx="301">
                  <c:v>4.01</c:v>
                </c:pt>
                <c:pt idx="302">
                  <c:v>4.0199999999999996</c:v>
                </c:pt>
                <c:pt idx="303">
                  <c:v>4.03</c:v>
                </c:pt>
                <c:pt idx="304">
                  <c:v>4.04</c:v>
                </c:pt>
                <c:pt idx="305">
                  <c:v>4.05</c:v>
                </c:pt>
                <c:pt idx="306">
                  <c:v>4.0599999999999996</c:v>
                </c:pt>
                <c:pt idx="307">
                  <c:v>4.07</c:v>
                </c:pt>
                <c:pt idx="308">
                  <c:v>4.08</c:v>
                </c:pt>
                <c:pt idx="309">
                  <c:v>4.09</c:v>
                </c:pt>
                <c:pt idx="310">
                  <c:v>4.0999999999999996</c:v>
                </c:pt>
                <c:pt idx="311">
                  <c:v>4.1100000000000003</c:v>
                </c:pt>
                <c:pt idx="312">
                  <c:v>4.12</c:v>
                </c:pt>
                <c:pt idx="313">
                  <c:v>4.13</c:v>
                </c:pt>
                <c:pt idx="314">
                  <c:v>4.1399999999999997</c:v>
                </c:pt>
                <c:pt idx="315">
                  <c:v>4.1500000000000004</c:v>
                </c:pt>
                <c:pt idx="316">
                  <c:v>4.16</c:v>
                </c:pt>
                <c:pt idx="317">
                  <c:v>4.17</c:v>
                </c:pt>
                <c:pt idx="318">
                  <c:v>4.18</c:v>
                </c:pt>
                <c:pt idx="319">
                  <c:v>4.1900000000000004</c:v>
                </c:pt>
                <c:pt idx="320">
                  <c:v>4.2</c:v>
                </c:pt>
                <c:pt idx="321">
                  <c:v>4.21</c:v>
                </c:pt>
                <c:pt idx="322">
                  <c:v>4.22</c:v>
                </c:pt>
                <c:pt idx="323">
                  <c:v>4.2300000000000004</c:v>
                </c:pt>
                <c:pt idx="324">
                  <c:v>4.24</c:v>
                </c:pt>
                <c:pt idx="325">
                  <c:v>4.25</c:v>
                </c:pt>
                <c:pt idx="326">
                  <c:v>4.26</c:v>
                </c:pt>
                <c:pt idx="327">
                  <c:v>4.2699999999999996</c:v>
                </c:pt>
                <c:pt idx="328">
                  <c:v>4.28</c:v>
                </c:pt>
                <c:pt idx="329">
                  <c:v>4.29</c:v>
                </c:pt>
                <c:pt idx="330">
                  <c:v>4.3</c:v>
                </c:pt>
                <c:pt idx="331">
                  <c:v>4.3099999999999996</c:v>
                </c:pt>
                <c:pt idx="332">
                  <c:v>4.32</c:v>
                </c:pt>
                <c:pt idx="333">
                  <c:v>4.33</c:v>
                </c:pt>
                <c:pt idx="334">
                  <c:v>4.34</c:v>
                </c:pt>
                <c:pt idx="335">
                  <c:v>4.3499999999999996</c:v>
                </c:pt>
                <c:pt idx="336">
                  <c:v>4.3600000000000003</c:v>
                </c:pt>
                <c:pt idx="337">
                  <c:v>4.37</c:v>
                </c:pt>
                <c:pt idx="338">
                  <c:v>4.38</c:v>
                </c:pt>
                <c:pt idx="339">
                  <c:v>4.3899999999999997</c:v>
                </c:pt>
                <c:pt idx="340">
                  <c:v>4.4000000000000004</c:v>
                </c:pt>
                <c:pt idx="341">
                  <c:v>4.41</c:v>
                </c:pt>
                <c:pt idx="342">
                  <c:v>4.42</c:v>
                </c:pt>
                <c:pt idx="343">
                  <c:v>4.43</c:v>
                </c:pt>
                <c:pt idx="344">
                  <c:v>4.4400000000000004</c:v>
                </c:pt>
                <c:pt idx="345">
                  <c:v>4.45</c:v>
                </c:pt>
                <c:pt idx="346">
                  <c:v>4.46</c:v>
                </c:pt>
                <c:pt idx="347">
                  <c:v>4.47</c:v>
                </c:pt>
                <c:pt idx="348">
                  <c:v>4.4800000000000004</c:v>
                </c:pt>
                <c:pt idx="349">
                  <c:v>4.49</c:v>
                </c:pt>
                <c:pt idx="350">
                  <c:v>4.5</c:v>
                </c:pt>
                <c:pt idx="351">
                  <c:v>4.51</c:v>
                </c:pt>
                <c:pt idx="352">
                  <c:v>4.5199999999999996</c:v>
                </c:pt>
                <c:pt idx="353">
                  <c:v>4.53</c:v>
                </c:pt>
                <c:pt idx="354">
                  <c:v>4.54</c:v>
                </c:pt>
                <c:pt idx="355">
                  <c:v>4.55</c:v>
                </c:pt>
                <c:pt idx="356">
                  <c:v>4.5599999999999996</c:v>
                </c:pt>
                <c:pt idx="357">
                  <c:v>4.57</c:v>
                </c:pt>
                <c:pt idx="358">
                  <c:v>4.58</c:v>
                </c:pt>
                <c:pt idx="359">
                  <c:v>4.59</c:v>
                </c:pt>
                <c:pt idx="360">
                  <c:v>4.5999999999999996</c:v>
                </c:pt>
                <c:pt idx="361">
                  <c:v>4.6100000000000003</c:v>
                </c:pt>
                <c:pt idx="362">
                  <c:v>4.62</c:v>
                </c:pt>
                <c:pt idx="363">
                  <c:v>4.63</c:v>
                </c:pt>
                <c:pt idx="364">
                  <c:v>4.6399999999999997</c:v>
                </c:pt>
                <c:pt idx="365">
                  <c:v>4.6500000000000004</c:v>
                </c:pt>
                <c:pt idx="366">
                  <c:v>4.66</c:v>
                </c:pt>
                <c:pt idx="367">
                  <c:v>4.67</c:v>
                </c:pt>
                <c:pt idx="368">
                  <c:v>4.68</c:v>
                </c:pt>
                <c:pt idx="369">
                  <c:v>4.6900000000000004</c:v>
                </c:pt>
                <c:pt idx="370">
                  <c:v>4.7</c:v>
                </c:pt>
                <c:pt idx="371">
                  <c:v>4.71</c:v>
                </c:pt>
                <c:pt idx="372">
                  <c:v>4.72</c:v>
                </c:pt>
                <c:pt idx="373">
                  <c:v>4.7300000000000004</c:v>
                </c:pt>
                <c:pt idx="374">
                  <c:v>4.74</c:v>
                </c:pt>
                <c:pt idx="375">
                  <c:v>4.75</c:v>
                </c:pt>
                <c:pt idx="376">
                  <c:v>4.76</c:v>
                </c:pt>
                <c:pt idx="377">
                  <c:v>4.7699999999999996</c:v>
                </c:pt>
                <c:pt idx="378">
                  <c:v>4.78</c:v>
                </c:pt>
                <c:pt idx="379">
                  <c:v>4.79</c:v>
                </c:pt>
                <c:pt idx="380">
                  <c:v>4.8</c:v>
                </c:pt>
                <c:pt idx="381">
                  <c:v>4.8099999999999996</c:v>
                </c:pt>
                <c:pt idx="382">
                  <c:v>4.82</c:v>
                </c:pt>
                <c:pt idx="383">
                  <c:v>4.83</c:v>
                </c:pt>
                <c:pt idx="384">
                  <c:v>4.84</c:v>
                </c:pt>
                <c:pt idx="385">
                  <c:v>4.8499999999999996</c:v>
                </c:pt>
                <c:pt idx="386">
                  <c:v>4.8600000000000003</c:v>
                </c:pt>
                <c:pt idx="387">
                  <c:v>4.87</c:v>
                </c:pt>
                <c:pt idx="388">
                  <c:v>4.88</c:v>
                </c:pt>
                <c:pt idx="389">
                  <c:v>4.8899999999999997</c:v>
                </c:pt>
                <c:pt idx="390">
                  <c:v>4.9000000000000004</c:v>
                </c:pt>
                <c:pt idx="391">
                  <c:v>4.91</c:v>
                </c:pt>
                <c:pt idx="392">
                  <c:v>4.92</c:v>
                </c:pt>
                <c:pt idx="393">
                  <c:v>4.93</c:v>
                </c:pt>
                <c:pt idx="394">
                  <c:v>4.9400000000000004</c:v>
                </c:pt>
                <c:pt idx="395">
                  <c:v>4.95</c:v>
                </c:pt>
                <c:pt idx="396">
                  <c:v>4.96</c:v>
                </c:pt>
                <c:pt idx="397">
                  <c:v>4.97</c:v>
                </c:pt>
                <c:pt idx="398">
                  <c:v>4.9800000000000004</c:v>
                </c:pt>
                <c:pt idx="399">
                  <c:v>4.99</c:v>
                </c:pt>
                <c:pt idx="400">
                  <c:v>5</c:v>
                </c:pt>
              </c:numCache>
            </c:numRef>
          </c:xVal>
          <c:yVal>
            <c:numRef>
              <c:f>'alphagamma- isothermal'!$M$36:$M$436</c:f>
              <c:numCache>
                <c:formatCode>0.0</c:formatCode>
                <c:ptCount val="401"/>
                <c:pt idx="0">
                  <c:v>-6373.139630633671</c:v>
                </c:pt>
                <c:pt idx="1">
                  <c:v>-6289.2382616142022</c:v>
                </c:pt>
                <c:pt idx="2">
                  <c:v>-6204.6548419242727</c:v>
                </c:pt>
                <c:pt idx="3">
                  <c:v>-6119.3810208361811</c:v>
                </c:pt>
                <c:pt idx="4">
                  <c:v>-6033.4083107401066</c:v>
                </c:pt>
                <c:pt idx="5">
                  <c:v>-5946.7280843278668</c:v>
                </c:pt>
                <c:pt idx="6">
                  <c:v>-5859.3315717069499</c:v>
                </c:pt>
                <c:pt idx="7">
                  <c:v>-5771.2098574426191</c:v>
                </c:pt>
                <c:pt idx="8">
                  <c:v>-5682.3538775261613</c:v>
                </c:pt>
                <c:pt idx="9">
                  <c:v>-5592.7544162669619</c:v>
                </c:pt>
                <c:pt idx="10">
                  <c:v>-5502.402103106303</c:v>
                </c:pt>
                <c:pt idx="11">
                  <c:v>-5411.2874093504315</c:v>
                </c:pt>
                <c:pt idx="12">
                  <c:v>-5319.4006448206583</c:v>
                </c:pt>
                <c:pt idx="13">
                  <c:v>-5226.7319544178772</c:v>
                </c:pt>
                <c:pt idx="14">
                  <c:v>-5133.2713145990374</c:v>
                </c:pt>
                <c:pt idx="15">
                  <c:v>-5039.0085297628711</c:v>
                </c:pt>
                <c:pt idx="16">
                  <c:v>-4943.9332285421988</c:v>
                </c:pt>
                <c:pt idx="17">
                  <c:v>-4848.0348599998733</c:v>
                </c:pt>
                <c:pt idx="18">
                  <c:v>-4751.3026897255777</c:v>
                </c:pt>
                <c:pt idx="19">
                  <c:v>-4653.7257958302907</c:v>
                </c:pt>
                <c:pt idx="20">
                  <c:v>-4555.2930648354422</c:v>
                </c:pt>
                <c:pt idx="21">
                  <c:v>-4455.9931874533231</c:v>
                </c:pt>
                <c:pt idx="22">
                  <c:v>-4355.814654255596</c:v>
                </c:pt>
                <c:pt idx="23">
                  <c:v>-4254.7457512261935</c:v>
                </c:pt>
                <c:pt idx="24">
                  <c:v>-4152.7745551952312</c:v>
                </c:pt>
                <c:pt idx="25">
                  <c:v>-4049.8889291499786</c:v>
                </c:pt>
                <c:pt idx="26">
                  <c:v>-3946.0765174191984</c:v>
                </c:pt>
                <c:pt idx="27">
                  <c:v>-3841.3247407266817</c:v>
                </c:pt>
                <c:pt idx="28">
                  <c:v>-3735.620791109975</c:v>
                </c:pt>
                <c:pt idx="29">
                  <c:v>-3628.9516266998394</c:v>
                </c:pt>
                <c:pt idx="30">
                  <c:v>-3521.3039663560944</c:v>
                </c:pt>
                <c:pt idx="31">
                  <c:v>-3412.6642841551252</c:v>
                </c:pt>
                <c:pt idx="32">
                  <c:v>-3303.0188037243452</c:v>
                </c:pt>
                <c:pt idx="33">
                  <c:v>-3192.3534924184528</c:v>
                </c:pt>
                <c:pt idx="34">
                  <c:v>-3080.6540553325881</c:v>
                </c:pt>
                <c:pt idx="35">
                  <c:v>-2967.905929146697</c:v>
                </c:pt>
                <c:pt idx="36">
                  <c:v>-2854.0942757958514</c:v>
                </c:pt>
                <c:pt idx="37">
                  <c:v>-2739.20397596048</c:v>
                </c:pt>
                <c:pt idx="38">
                  <c:v>-2623.2196223707369</c:v>
                </c:pt>
                <c:pt idx="39">
                  <c:v>-2506.1255129185606</c:v>
                </c:pt>
                <c:pt idx="40">
                  <c:v>-2387.9056435711937</c:v>
                </c:pt>
                <c:pt idx="41">
                  <c:v>-2268.5437010792057</c:v>
                </c:pt>
                <c:pt idx="42">
                  <c:v>-2148.0230554722425</c:v>
                </c:pt>
                <c:pt idx="43">
                  <c:v>-2026.3267523351149</c:v>
                </c:pt>
                <c:pt idx="44">
                  <c:v>-1903.4375048568013</c:v>
                </c:pt>
                <c:pt idx="45">
                  <c:v>-1779.3376856443674</c:v>
                </c:pt>
                <c:pt idx="46">
                  <c:v>-1654.0093182939322</c:v>
                </c:pt>
                <c:pt idx="47">
                  <c:v>-1527.4340687098659</c:v>
                </c:pt>
                <c:pt idx="48">
                  <c:v>-1399.5932361637722</c:v>
                </c:pt>
                <c:pt idx="49">
                  <c:v>-1270.4677440837886</c:v>
                </c:pt>
                <c:pt idx="50">
                  <c:v>-1140.0381305649341</c:v>
                </c:pt>
                <c:pt idx="51">
                  <c:v>-1008.284538590349</c:v>
                </c:pt>
                <c:pt idx="52">
                  <c:v>-875.18670595333685</c:v>
                </c:pt>
                <c:pt idx="53">
                  <c:v>-740.72395486928019</c:v>
                </c:pt>
                <c:pt idx="54">
                  <c:v>-604.87518126635337</c:v>
                </c:pt>
                <c:pt idx="55">
                  <c:v>-467.61884374336222</c:v>
                </c:pt>
                <c:pt idx="56">
                  <c:v>-328.93295218251876</c:v>
                </c:pt>
                <c:pt idx="57">
                  <c:v>-188.79505600460584</c:v>
                </c:pt>
                <c:pt idx="58">
                  <c:v>-47.182232053280963</c:v>
                </c:pt>
                <c:pt idx="59">
                  <c:v>95.928927905241636</c:v>
                </c:pt>
                <c:pt idx="60">
                  <c:v>240.56233008125187</c:v>
                </c:pt>
                <c:pt idx="61">
                  <c:v>386.74239197461623</c:v>
                </c:pt>
                <c:pt idx="62">
                  <c:v>534.49405611709756</c:v>
                </c:pt>
                <c:pt idx="63">
                  <c:v>683.84280426033331</c:v>
                </c:pt>
                <c:pt idx="64">
                  <c:v>834.81467202647161</c:v>
                </c:pt>
                <c:pt idx="65">
                  <c:v>987.43626403893632</c:v>
                </c:pt>
                <c:pt idx="66">
                  <c:v>1141.7347695521566</c:v>
                </c:pt>
                <c:pt idx="67">
                  <c:v>1297.7379785990845</c:v>
                </c:pt>
                <c:pt idx="68">
                  <c:v>1455.474298677083</c:v>
                </c:pt>
                <c:pt idx="69">
                  <c:v>1614.9727719929199</c:v>
                </c:pt>
                <c:pt idx="70">
                  <c:v>1776.2630932890015</c:v>
                </c:pt>
                <c:pt idx="71">
                  <c:v>1939.3756282738157</c:v>
                </c:pt>
                <c:pt idx="72">
                  <c:v>2104.3414326805319</c:v>
                </c:pt>
                <c:pt idx="73">
                  <c:v>2271.1922719789954</c:v>
                </c:pt>
                <c:pt idx="74">
                  <c:v>2439.9606417673308</c:v>
                </c:pt>
                <c:pt idx="75">
                  <c:v>2610.6797888706187</c:v>
                </c:pt>
                <c:pt idx="76">
                  <c:v>2783.3837331755126</c:v>
                </c:pt>
                <c:pt idx="77">
                  <c:v>2958.1072902308238</c:v>
                </c:pt>
                <c:pt idx="78">
                  <c:v>3134.8860946456662</c:v>
                </c:pt>
                <c:pt idx="79">
                  <c:v>3313.7566243181659</c:v>
                </c:pt>
                <c:pt idx="80">
                  <c:v>3494.7562255293687</c:v>
                </c:pt>
                <c:pt idx="81">
                  <c:v>3677.9231389385127</c:v>
                </c:pt>
                <c:pt idx="82">
                  <c:v>3863.2965265178127</c:v>
                </c:pt>
                <c:pt idx="83">
                  <c:v>4050.916499466533</c:v>
                </c:pt>
                <c:pt idx="84">
                  <c:v>4240.8241471460315</c:v>
                </c:pt>
                <c:pt idx="85">
                  <c:v>4433.0615670798634</c:v>
                </c:pt>
                <c:pt idx="86">
                  <c:v>4627.6718960647631</c:v>
                </c:pt>
                <c:pt idx="87">
                  <c:v>4824.6993424407628</c:v>
                </c:pt>
                <c:pt idx="88">
                  <c:v>5024.1892195713954</c:v>
                </c:pt>
                <c:pt idx="89">
                  <c:v>5226.1879805869767</c:v>
                </c:pt>
                <c:pt idx="90">
                  <c:v>5430.7432544470321</c:v>
                </c:pt>
                <c:pt idx="91">
                  <c:v>5637.9038833807517</c:v>
                </c:pt>
                <c:pt idx="92">
                  <c:v>5847.7199617671167</c:v>
                </c:pt>
                <c:pt idx="93">
                  <c:v>6060.2428765198656</c:v>
                </c:pt>
                <c:pt idx="94">
                  <c:v>6275.5253490456034</c:v>
                </c:pt>
                <c:pt idx="95">
                  <c:v>6493.6214788470597</c:v>
                </c:pt>
                <c:pt idx="96">
                  <c:v>6714.5867888471967</c:v>
                </c:pt>
                <c:pt idx="97">
                  <c:v>6938.4782725139385</c:v>
                </c:pt>
                <c:pt idx="98">
                  <c:v>7165.3544428696678</c:v>
                </c:pt>
                <c:pt idx="99">
                  <c:v>7395.2753834737214</c:v>
                </c:pt>
                <c:pt idx="100">
                  <c:v>7628.302801471521</c:v>
                </c:pt>
                <c:pt idx="101">
                  <c:v>7627.3373894520464</c:v>
                </c:pt>
                <c:pt idx="102">
                  <c:v>7626.3720311075504</c:v>
                </c:pt>
                <c:pt idx="103">
                  <c:v>7625.4067264335654</c:v>
                </c:pt>
                <c:pt idx="104">
                  <c:v>7624.4414754256177</c:v>
                </c:pt>
                <c:pt idx="105">
                  <c:v>7623.4762780792289</c:v>
                </c:pt>
                <c:pt idx="106">
                  <c:v>7622.5111343899189</c:v>
                </c:pt>
                <c:pt idx="107">
                  <c:v>7621.5460443532338</c:v>
                </c:pt>
                <c:pt idx="108">
                  <c:v>7620.5810079646744</c:v>
                </c:pt>
                <c:pt idx="109">
                  <c:v>7619.6160252197878</c:v>
                </c:pt>
                <c:pt idx="110">
                  <c:v>7618.6510961140866</c:v>
                </c:pt>
                <c:pt idx="111">
                  <c:v>7617.6862206431169</c:v>
                </c:pt>
                <c:pt idx="112">
                  <c:v>7616.7213988023814</c:v>
                </c:pt>
                <c:pt idx="113">
                  <c:v>7615.7566305874298</c:v>
                </c:pt>
                <c:pt idx="114">
                  <c:v>7614.7919159937837</c:v>
                </c:pt>
                <c:pt idx="115">
                  <c:v>7613.8272550169695</c:v>
                </c:pt>
                <c:pt idx="116">
                  <c:v>7612.8626476525205</c:v>
                </c:pt>
                <c:pt idx="117">
                  <c:v>7611.8980938959685</c:v>
                </c:pt>
                <c:pt idx="118">
                  <c:v>7610.9335937428532</c:v>
                </c:pt>
                <c:pt idx="119">
                  <c:v>7609.9691471886881</c:v>
                </c:pt>
                <c:pt idx="120">
                  <c:v>7609.0047542290131</c:v>
                </c:pt>
                <c:pt idx="121">
                  <c:v>7608.0404148593661</c:v>
                </c:pt>
                <c:pt idx="122">
                  <c:v>7607.0761290752744</c:v>
                </c:pt>
                <c:pt idx="123">
                  <c:v>7606.1118968722822</c:v>
                </c:pt>
                <c:pt idx="124">
                  <c:v>7605.1477182459103</c:v>
                </c:pt>
                <c:pt idx="125">
                  <c:v>7604.183593191703</c:v>
                </c:pt>
                <c:pt idx="126">
                  <c:v>7603.2195217051822</c:v>
                </c:pt>
                <c:pt idx="127">
                  <c:v>7602.2555037818966</c:v>
                </c:pt>
                <c:pt idx="128">
                  <c:v>7601.2915394173797</c:v>
                </c:pt>
                <c:pt idx="129">
                  <c:v>7600.3276286071714</c:v>
                </c:pt>
                <c:pt idx="130">
                  <c:v>7599.363771346797</c:v>
                </c:pt>
                <c:pt idx="131">
                  <c:v>7598.3999676318008</c:v>
                </c:pt>
                <c:pt idx="132">
                  <c:v>7597.4362174577282</c:v>
                </c:pt>
                <c:pt idx="133">
                  <c:v>7596.4725208201116</c:v>
                </c:pt>
                <c:pt idx="134">
                  <c:v>7595.5088777144892</c:v>
                </c:pt>
                <c:pt idx="135">
                  <c:v>7594.5452881364008</c:v>
                </c:pt>
                <c:pt idx="136">
                  <c:v>7593.5817520813844</c:v>
                </c:pt>
                <c:pt idx="137">
                  <c:v>7592.6182695449897</c:v>
                </c:pt>
                <c:pt idx="138">
                  <c:v>7591.6548405227495</c:v>
                </c:pt>
                <c:pt idx="139">
                  <c:v>7590.6914650102035</c:v>
                </c:pt>
                <c:pt idx="140">
                  <c:v>7589.7281430029079</c:v>
                </c:pt>
                <c:pt idx="141">
                  <c:v>7588.7648744963881</c:v>
                </c:pt>
                <c:pt idx="142">
                  <c:v>7587.8016594861965</c:v>
                </c:pt>
                <c:pt idx="143">
                  <c:v>7586.8384979678758</c:v>
                </c:pt>
                <c:pt idx="144">
                  <c:v>7585.8753899369658</c:v>
                </c:pt>
                <c:pt idx="145">
                  <c:v>7584.9123353890227</c:v>
                </c:pt>
                <c:pt idx="146">
                  <c:v>7583.9493343195791</c:v>
                </c:pt>
                <c:pt idx="147">
                  <c:v>7582.9863867241847</c:v>
                </c:pt>
                <c:pt idx="148">
                  <c:v>7582.0234925983859</c:v>
                </c:pt>
                <c:pt idx="149">
                  <c:v>7581.060651937737</c:v>
                </c:pt>
                <c:pt idx="150">
                  <c:v>7580.0978647377715</c:v>
                </c:pt>
                <c:pt idx="151">
                  <c:v>7579.135130994041</c:v>
                </c:pt>
                <c:pt idx="152">
                  <c:v>7578.1724507020936</c:v>
                </c:pt>
                <c:pt idx="153">
                  <c:v>7577.2098238574818</c:v>
                </c:pt>
                <c:pt idx="154">
                  <c:v>7576.2472504557609</c:v>
                </c:pt>
                <c:pt idx="155">
                  <c:v>7575.2847304924644</c:v>
                </c:pt>
                <c:pt idx="156">
                  <c:v>7574.3222639631604</c:v>
                </c:pt>
                <c:pt idx="157">
                  <c:v>7573.3598508633804</c:v>
                </c:pt>
                <c:pt idx="158">
                  <c:v>7572.3974911886826</c:v>
                </c:pt>
                <c:pt idx="159">
                  <c:v>7571.4351849346276</c:v>
                </c:pt>
                <c:pt idx="160">
                  <c:v>7570.4729320967554</c:v>
                </c:pt>
                <c:pt idx="161">
                  <c:v>7569.5107326706266</c:v>
                </c:pt>
                <c:pt idx="162">
                  <c:v>7568.5485866517884</c:v>
                </c:pt>
                <c:pt idx="163">
                  <c:v>7567.5864940358006</c:v>
                </c:pt>
                <c:pt idx="164">
                  <c:v>7566.6244548182149</c:v>
                </c:pt>
                <c:pt idx="165">
                  <c:v>7565.6624689945811</c:v>
                </c:pt>
                <c:pt idx="166">
                  <c:v>7564.7005365604618</c:v>
                </c:pt>
                <c:pt idx="167">
                  <c:v>7563.7386575114078</c:v>
                </c:pt>
                <c:pt idx="168">
                  <c:v>7562.7768318429698</c:v>
                </c:pt>
                <c:pt idx="169">
                  <c:v>7561.815059550715</c:v>
                </c:pt>
                <c:pt idx="170">
                  <c:v>7560.853340630194</c:v>
                </c:pt>
                <c:pt idx="171">
                  <c:v>7559.891675076964</c:v>
                </c:pt>
                <c:pt idx="172">
                  <c:v>7558.9300628865931</c:v>
                </c:pt>
                <c:pt idx="173">
                  <c:v>7557.9685040546256</c:v>
                </c:pt>
                <c:pt idx="174">
                  <c:v>7557.006998576624</c:v>
                </c:pt>
                <c:pt idx="175">
                  <c:v>7556.0455464481611</c:v>
                </c:pt>
                <c:pt idx="176">
                  <c:v>7555.0841476647774</c:v>
                </c:pt>
                <c:pt idx="177">
                  <c:v>7554.1228022220403</c:v>
                </c:pt>
                <c:pt idx="178">
                  <c:v>7553.1615101155185</c:v>
                </c:pt>
                <c:pt idx="179">
                  <c:v>7552.2002713407674</c:v>
                </c:pt>
                <c:pt idx="180">
                  <c:v>7551.2390858933386</c:v>
                </c:pt>
                <c:pt idx="181">
                  <c:v>7550.2779537688111</c:v>
                </c:pt>
                <c:pt idx="182">
                  <c:v>7549.3168749627421</c:v>
                </c:pt>
                <c:pt idx="183">
                  <c:v>7548.355849470694</c:v>
                </c:pt>
                <c:pt idx="184">
                  <c:v>7547.3948772882286</c:v>
                </c:pt>
                <c:pt idx="185">
                  <c:v>7546.4339584109202</c:v>
                </c:pt>
                <c:pt idx="186">
                  <c:v>7545.4730928343188</c:v>
                </c:pt>
                <c:pt idx="187">
                  <c:v>7544.5122805539995</c:v>
                </c:pt>
                <c:pt idx="188">
                  <c:v>7543.5515215655241</c:v>
                </c:pt>
                <c:pt idx="189">
                  <c:v>7542.5908158644606</c:v>
                </c:pt>
                <c:pt idx="190">
                  <c:v>7541.6301634463844</c:v>
                </c:pt>
                <c:pt idx="191">
                  <c:v>7540.6695643068442</c:v>
                </c:pt>
                <c:pt idx="192">
                  <c:v>7539.709018441421</c:v>
                </c:pt>
                <c:pt idx="193">
                  <c:v>7538.7485258456709</c:v>
                </c:pt>
                <c:pt idx="194">
                  <c:v>7537.7880865151865</c:v>
                </c:pt>
                <c:pt idx="195">
                  <c:v>7536.8277004455167</c:v>
                </c:pt>
                <c:pt idx="196">
                  <c:v>7535.8673676322378</c:v>
                </c:pt>
                <c:pt idx="197">
                  <c:v>7534.9070880709114</c:v>
                </c:pt>
                <c:pt idx="198">
                  <c:v>7533.9468617571283</c:v>
                </c:pt>
                <c:pt idx="199">
                  <c:v>7532.9866886864402</c:v>
                </c:pt>
                <c:pt idx="200">
                  <c:v>7532.0265688544259</c:v>
                </c:pt>
                <c:pt idx="201">
                  <c:v>7300.2851148386653</c:v>
                </c:pt>
                <c:pt idx="202">
                  <c:v>7071.6245442464742</c:v>
                </c:pt>
                <c:pt idx="203">
                  <c:v>6845.9838246348618</c:v>
                </c:pt>
                <c:pt idx="204">
                  <c:v>6623.3035250595876</c:v>
                </c:pt>
                <c:pt idx="205">
                  <c:v>6403.5257638881294</c:v>
                </c:pt>
                <c:pt idx="206">
                  <c:v>6186.5941586401104</c:v>
                </c:pt>
                <c:pt idx="207">
                  <c:v>5972.4537777639243</c:v>
                </c:pt>
                <c:pt idx="208">
                  <c:v>5761.0510942628907</c:v>
                </c:pt>
                <c:pt idx="209">
                  <c:v>5552.333941088772</c:v>
                </c:pt>
                <c:pt idx="210">
                  <c:v>5346.2514682244509</c:v>
                </c:pt>
                <c:pt idx="211">
                  <c:v>5142.7541013817299</c:v>
                </c:pt>
                <c:pt idx="212">
                  <c:v>4941.7935022437359</c:v>
                </c:pt>
                <c:pt idx="213">
                  <c:v>4743.3225301849016</c:v>
                </c:pt>
                <c:pt idx="214">
                  <c:v>4547.2952054049465</c:v>
                </c:pt>
                <c:pt idx="215">
                  <c:v>4353.6666734162436</c:v>
                </c:pt>
                <c:pt idx="216">
                  <c:v>4162.3931708269356</c:v>
                </c:pt>
                <c:pt idx="217">
                  <c:v>3973.4319923650301</c:v>
                </c:pt>
                <c:pt idx="218">
                  <c:v>3786.7414590912713</c:v>
                </c:pt>
                <c:pt idx="219">
                  <c:v>3602.2808877510474</c:v>
                </c:pt>
                <c:pt idx="220">
                  <c:v>3420.0105612179923</c:v>
                </c:pt>
                <c:pt idx="221">
                  <c:v>3239.8916999843063</c:v>
                </c:pt>
                <c:pt idx="222">
                  <c:v>3061.886434654657</c:v>
                </c:pt>
                <c:pt idx="223">
                  <c:v>2885.9577794026804</c:v>
                </c:pt>
                <c:pt idx="224">
                  <c:v>2712.0696063512</c:v>
                </c:pt>
                <c:pt idx="225">
                  <c:v>2540.1866208386086</c:v>
                </c:pt>
                <c:pt idx="226">
                  <c:v>2370.2743375361051</c:v>
                </c:pt>
                <c:pt idx="227">
                  <c:v>2202.2990573816528</c:v>
                </c:pt>
                <c:pt idx="228">
                  <c:v>2036.2278452983273</c:v>
                </c:pt>
                <c:pt idx="229">
                  <c:v>1872.0285086661579</c:v>
                </c:pt>
                <c:pt idx="230">
                  <c:v>1709.6695765178029</c:v>
                </c:pt>
                <c:pt idx="231">
                  <c:v>1549.1202794299058</c:v>
                </c:pt>
                <c:pt idx="232">
                  <c:v>1390.3505300830934</c:v>
                </c:pt>
                <c:pt idx="233">
                  <c:v>1233.3309044648593</c:v>
                </c:pt>
                <c:pt idx="234">
                  <c:v>1078.0326236906055</c:v>
                </c:pt>
                <c:pt idx="235">
                  <c:v>924.42753641933382</c:v>
                </c:pt>
                <c:pt idx="236">
                  <c:v>772.48810184132799</c:v>
                </c:pt>
                <c:pt idx="237">
                  <c:v>622.18737321635035</c:v>
                </c:pt>
                <c:pt idx="238">
                  <c:v>473.49898194156162</c:v>
                </c:pt>
                <c:pt idx="239">
                  <c:v>326.39712212942703</c:v>
                </c:pt>
                <c:pt idx="240">
                  <c:v>180.85653567672972</c:v>
                </c:pt>
                <c:pt idx="241">
                  <c:v>36.85249780641476</c:v>
                </c:pt>
                <c:pt idx="242">
                  <c:v>-105.63919693496641</c:v>
                </c:pt>
                <c:pt idx="243">
                  <c:v>-246.64224824102519</c:v>
                </c:pt>
                <c:pt idx="244">
                  <c:v>-386.17986318633234</c:v>
                </c:pt>
                <c:pt idx="245">
                  <c:v>-524.27476895967595</c:v>
                </c:pt>
                <c:pt idx="246">
                  <c:v>-660.94922520436171</c:v>
                </c:pt>
                <c:pt idx="247">
                  <c:v>-796.22503597967716</c:v>
                </c:pt>
                <c:pt idx="248">
                  <c:v>-930.12356135699054</c:v>
                </c:pt>
                <c:pt idx="249">
                  <c:v>-1062.6657286634768</c:v>
                </c:pt>
                <c:pt idx="250">
                  <c:v>-1193.872043385848</c:v>
                </c:pt>
                <c:pt idx="251">
                  <c:v>-1323.7625997460761</c:v>
                </c:pt>
                <c:pt idx="252">
                  <c:v>-1452.3570909605196</c:v>
                </c:pt>
                <c:pt idx="253">
                  <c:v>-1579.674819193506</c:v>
                </c:pt>
                <c:pt idx="254">
                  <c:v>-1705.7347052158395</c:v>
                </c:pt>
                <c:pt idx="255">
                  <c:v>-1830.5552977785349</c:v>
                </c:pt>
                <c:pt idx="256">
                  <c:v>-1954.1547827113618</c:v>
                </c:pt>
                <c:pt idx="257">
                  <c:v>-2076.5509917557197</c:v>
                </c:pt>
                <c:pt idx="258">
                  <c:v>-2197.761411140762</c:v>
                </c:pt>
                <c:pt idx="259">
                  <c:v>-2317.8031899114626</c:v>
                </c:pt>
                <c:pt idx="260">
                  <c:v>-2436.6931480169778</c:v>
                </c:pt>
                <c:pt idx="261">
                  <c:v>-2554.447784167251</c:v>
                </c:pt>
                <c:pt idx="262">
                  <c:v>-2671.0832834656526</c:v>
                </c:pt>
                <c:pt idx="263">
                  <c:v>-2786.6155248249993</c:v>
                </c:pt>
                <c:pt idx="264">
                  <c:v>-2901.0600881741425</c:v>
                </c:pt>
                <c:pt idx="265">
                  <c:v>-3014.4322614619405</c:v>
                </c:pt>
                <c:pt idx="266">
                  <c:v>-3126.7470474652951</c:v>
                </c:pt>
                <c:pt idx="267">
                  <c:v>-3238.0191704075528</c:v>
                </c:pt>
                <c:pt idx="268">
                  <c:v>-3348.2630823934473</c:v>
                </c:pt>
                <c:pt idx="269">
                  <c:v>-3457.4929696664744</c:v>
                </c:pt>
                <c:pt idx="270">
                  <c:v>-3565.7227586943973</c:v>
                </c:pt>
                <c:pt idx="271">
                  <c:v>-3672.9661220883513</c:v>
                </c:pt>
                <c:pt idx="272">
                  <c:v>-3779.2364843608279</c:v>
                </c:pt>
                <c:pt idx="273">
                  <c:v>-3884.5470275276748</c:v>
                </c:pt>
                <c:pt idx="274">
                  <c:v>-3988.9106965589522</c:v>
                </c:pt>
                <c:pt idx="275">
                  <c:v>-4092.3402046834594</c:v>
                </c:pt>
                <c:pt idx="276">
                  <c:v>-4194.8480385513949</c:v>
                </c:pt>
                <c:pt idx="277">
                  <c:v>-4296.4464632596737</c:v>
                </c:pt>
                <c:pt idx="278">
                  <c:v>-4397.1475272440493</c:v>
                </c:pt>
                <c:pt idx="279">
                  <c:v>-4496.9630670421866</c:v>
                </c:pt>
                <c:pt idx="280">
                  <c:v>-4595.904711931651</c:v>
                </c:pt>
                <c:pt idx="281">
                  <c:v>-4693.983888446568</c:v>
                </c:pt>
                <c:pt idx="282">
                  <c:v>-4791.2118247767166</c:v>
                </c:pt>
                <c:pt idx="283">
                  <c:v>-4887.5995550525786</c:v>
                </c:pt>
                <c:pt idx="284">
                  <c:v>-4983.1579235197451</c:v>
                </c:pt>
                <c:pt idx="285">
                  <c:v>-5077.8975886060598</c:v>
                </c:pt>
                <c:pt idx="286">
                  <c:v>-5171.8290268846522</c:v>
                </c:pt>
                <c:pt idx="287">
                  <c:v>-5264.9625369359983</c:v>
                </c:pt>
                <c:pt idx="288">
                  <c:v>-5357.3082431119428</c:v>
                </c:pt>
                <c:pt idx="289">
                  <c:v>-5448.8760992046391</c:v>
                </c:pt>
                <c:pt idx="290">
                  <c:v>-5539.6758920231268</c:v>
                </c:pt>
                <c:pt idx="291">
                  <c:v>-5629.7172448803449</c:v>
                </c:pt>
                <c:pt idx="292">
                  <c:v>-5719.0096209930471</c:v>
                </c:pt>
                <c:pt idx="293">
                  <c:v>-5807.5623267973042</c:v>
                </c:pt>
                <c:pt idx="294">
                  <c:v>-5895.3845151818941</c:v>
                </c:pt>
                <c:pt idx="295">
                  <c:v>-5982.4851886420438</c:v>
                </c:pt>
                <c:pt idx="296">
                  <c:v>-6068.8732023557168</c:v>
                </c:pt>
                <c:pt idx="297">
                  <c:v>-6154.5572671847403</c:v>
                </c:pt>
                <c:pt idx="298">
                  <c:v>-6239.5459526028199</c:v>
                </c:pt>
                <c:pt idx="299">
                  <c:v>-6323.8476895526019</c:v>
                </c:pt>
                <c:pt idx="300">
                  <c:v>-6407.4707732336901</c:v>
                </c:pt>
                <c:pt idx="301">
                  <c:v>-6407.1280248043249</c:v>
                </c:pt>
                <c:pt idx="302">
                  <c:v>-6406.7852650197528</c:v>
                </c:pt>
                <c:pt idx="303">
                  <c:v>-6406.44249387941</c:v>
                </c:pt>
                <c:pt idx="304">
                  <c:v>-6406.0997113827343</c:v>
                </c:pt>
                <c:pt idx="305">
                  <c:v>-6405.7569175291655</c:v>
                </c:pt>
                <c:pt idx="306">
                  <c:v>-6405.4141123181262</c:v>
                </c:pt>
                <c:pt idx="307">
                  <c:v>-6405.0712957490614</c:v>
                </c:pt>
                <c:pt idx="308">
                  <c:v>-6404.728467821401</c:v>
                </c:pt>
                <c:pt idx="309">
                  <c:v>-6404.3856285345901</c:v>
                </c:pt>
                <c:pt idx="310">
                  <c:v>-6404.0427778880576</c:v>
                </c:pt>
                <c:pt idx="311">
                  <c:v>-6403.6999158812305</c:v>
                </c:pt>
                <c:pt idx="312">
                  <c:v>-6403.3570425135622</c:v>
                </c:pt>
                <c:pt idx="313">
                  <c:v>-6403.0141577844706</c:v>
                </c:pt>
                <c:pt idx="314">
                  <c:v>-6402.6712616934055</c:v>
                </c:pt>
                <c:pt idx="315">
                  <c:v>-6402.328354239793</c:v>
                </c:pt>
                <c:pt idx="316">
                  <c:v>-6401.9854354230774</c:v>
                </c:pt>
                <c:pt idx="317">
                  <c:v>-6401.6425052426794</c:v>
                </c:pt>
                <c:pt idx="318">
                  <c:v>-6401.299563698044</c:v>
                </c:pt>
                <c:pt idx="319">
                  <c:v>-6400.9566107886067</c:v>
                </c:pt>
                <c:pt idx="320">
                  <c:v>-6400.6136465137979</c:v>
                </c:pt>
                <c:pt idx="321">
                  <c:v>-6400.2706708730548</c:v>
                </c:pt>
                <c:pt idx="322">
                  <c:v>-6399.927683865817</c:v>
                </c:pt>
                <c:pt idx="323">
                  <c:v>-6399.5846854915108</c:v>
                </c:pt>
                <c:pt idx="324">
                  <c:v>-6399.2416757495785</c:v>
                </c:pt>
                <c:pt idx="325">
                  <c:v>-6398.898654639449</c:v>
                </c:pt>
                <c:pt idx="326">
                  <c:v>-6398.5556221605648</c:v>
                </c:pt>
                <c:pt idx="327">
                  <c:v>-6398.2125783123511</c:v>
                </c:pt>
                <c:pt idx="328">
                  <c:v>-6397.8695230942512</c:v>
                </c:pt>
                <c:pt idx="329">
                  <c:v>-6397.5264565056905</c:v>
                </c:pt>
                <c:pt idx="330">
                  <c:v>-6397.1833785461158</c:v>
                </c:pt>
                <c:pt idx="331">
                  <c:v>-6396.8402892149479</c:v>
                </c:pt>
                <c:pt idx="332">
                  <c:v>-6396.4971885116365</c:v>
                </c:pt>
                <c:pt idx="333">
                  <c:v>-6396.1540764356041</c:v>
                </c:pt>
                <c:pt idx="334">
                  <c:v>-6395.8109529862913</c:v>
                </c:pt>
                <c:pt idx="335">
                  <c:v>-6395.4678181631334</c:v>
                </c:pt>
                <c:pt idx="336">
                  <c:v>-6395.1246719655546</c:v>
                </c:pt>
                <c:pt idx="337">
                  <c:v>-6394.7815143930093</c:v>
                </c:pt>
                <c:pt idx="338">
                  <c:v>-6394.4383454449098</c:v>
                </c:pt>
                <c:pt idx="339">
                  <c:v>-6394.0951651207042</c:v>
                </c:pt>
                <c:pt idx="340">
                  <c:v>-6393.7519734198158</c:v>
                </c:pt>
                <c:pt idx="341">
                  <c:v>-6393.4087703416953</c:v>
                </c:pt>
                <c:pt idx="342">
                  <c:v>-6393.0655558857643</c:v>
                </c:pt>
                <c:pt idx="343">
                  <c:v>-6392.7223300514624</c:v>
                </c:pt>
                <c:pt idx="344">
                  <c:v>-6392.3790928382177</c:v>
                </c:pt>
                <c:pt idx="345">
                  <c:v>-6392.0358442454717</c:v>
                </c:pt>
                <c:pt idx="346">
                  <c:v>-6391.6925842726514</c:v>
                </c:pt>
                <c:pt idx="347">
                  <c:v>-6391.3493129192011</c:v>
                </c:pt>
                <c:pt idx="348">
                  <c:v>-6391.0060301845415</c:v>
                </c:pt>
                <c:pt idx="349">
                  <c:v>-6390.6627360681141</c:v>
                </c:pt>
                <c:pt idx="350">
                  <c:v>-6390.3194305693551</c:v>
                </c:pt>
                <c:pt idx="351">
                  <c:v>-6389.9761136876959</c:v>
                </c:pt>
                <c:pt idx="352">
                  <c:v>-6389.6327854225656</c:v>
                </c:pt>
                <c:pt idx="353">
                  <c:v>-6389.2894457734055</c:v>
                </c:pt>
                <c:pt idx="354">
                  <c:v>-6388.9460947396401</c:v>
                </c:pt>
                <c:pt idx="355">
                  <c:v>-6388.6027323207172</c:v>
                </c:pt>
                <c:pt idx="356">
                  <c:v>-6388.2593585160621</c:v>
                </c:pt>
                <c:pt idx="357">
                  <c:v>-6387.9159733251026</c:v>
                </c:pt>
                <c:pt idx="358">
                  <c:v>-6387.5725767472859</c:v>
                </c:pt>
                <c:pt idx="359">
                  <c:v>-6387.2291687820343</c:v>
                </c:pt>
                <c:pt idx="360">
                  <c:v>-6386.8857494287868</c:v>
                </c:pt>
                <c:pt idx="361">
                  <c:v>-6386.5423186869721</c:v>
                </c:pt>
                <c:pt idx="362">
                  <c:v>-6386.1988765560309</c:v>
                </c:pt>
                <c:pt idx="363">
                  <c:v>-6385.855423035393</c:v>
                </c:pt>
                <c:pt idx="364">
                  <c:v>-6385.511958124488</c:v>
                </c:pt>
                <c:pt idx="365">
                  <c:v>-6385.1684818227559</c:v>
                </c:pt>
                <c:pt idx="366">
                  <c:v>-6384.8249941296281</c:v>
                </c:pt>
                <c:pt idx="367">
                  <c:v>-6384.4814950445316</c:v>
                </c:pt>
                <c:pt idx="368">
                  <c:v>-6384.1379845669098</c:v>
                </c:pt>
                <c:pt idx="369">
                  <c:v>-6383.7944626961926</c:v>
                </c:pt>
                <c:pt idx="370">
                  <c:v>-6383.4509294318032</c:v>
                </c:pt>
                <c:pt idx="371">
                  <c:v>-6383.1073847731914</c:v>
                </c:pt>
                <c:pt idx="372">
                  <c:v>-6382.7638287197806</c:v>
                </c:pt>
                <c:pt idx="373">
                  <c:v>-6382.4202612710033</c:v>
                </c:pt>
                <c:pt idx="374">
                  <c:v>-6382.0766824262937</c:v>
                </c:pt>
                <c:pt idx="375">
                  <c:v>-6381.7330921850871</c:v>
                </c:pt>
                <c:pt idx="376">
                  <c:v>-6381.3894905468151</c:v>
                </c:pt>
                <c:pt idx="377">
                  <c:v>-6381.04587751091</c:v>
                </c:pt>
                <c:pt idx="378">
                  <c:v>-6380.7022530768072</c:v>
                </c:pt>
                <c:pt idx="379">
                  <c:v>-6380.3586172439327</c:v>
                </c:pt>
                <c:pt idx="380">
                  <c:v>-6380.0149700117336</c:v>
                </c:pt>
                <c:pt idx="381">
                  <c:v>-6379.6713113796213</c:v>
                </c:pt>
                <c:pt idx="382">
                  <c:v>-6379.3276413470485</c:v>
                </c:pt>
                <c:pt idx="383">
                  <c:v>-6378.9839599134339</c:v>
                </c:pt>
                <c:pt idx="384">
                  <c:v>-6378.6402670782236</c:v>
                </c:pt>
                <c:pt idx="385">
                  <c:v>-6378.2965628408419</c:v>
                </c:pt>
                <c:pt idx="386">
                  <c:v>-6377.952847200716</c:v>
                </c:pt>
                <c:pt idx="387">
                  <c:v>-6377.6091201572872</c:v>
                </c:pt>
                <c:pt idx="388">
                  <c:v>-6377.2653817099854</c:v>
                </c:pt>
                <c:pt idx="389">
                  <c:v>-6376.9216318582467</c:v>
                </c:pt>
                <c:pt idx="390">
                  <c:v>-6376.5778706014962</c:v>
                </c:pt>
                <c:pt idx="391">
                  <c:v>-6376.2340979391711</c:v>
                </c:pt>
                <c:pt idx="392">
                  <c:v>-6375.8903138707037</c:v>
                </c:pt>
                <c:pt idx="393">
                  <c:v>-6375.5465183955239</c:v>
                </c:pt>
                <c:pt idx="394">
                  <c:v>-6375.2027115130641</c:v>
                </c:pt>
                <c:pt idx="395">
                  <c:v>-6374.8588932227603</c:v>
                </c:pt>
                <c:pt idx="396">
                  <c:v>-6374.5150635240443</c:v>
                </c:pt>
                <c:pt idx="397">
                  <c:v>-6374.1712224163421</c:v>
                </c:pt>
                <c:pt idx="398">
                  <c:v>-6373.8273698990915</c:v>
                </c:pt>
                <c:pt idx="399">
                  <c:v>-6373.4835059717234</c:v>
                </c:pt>
                <c:pt idx="400">
                  <c:v>-6373.139630633671</c:v>
                </c:pt>
              </c:numCache>
            </c:numRef>
          </c:yVal>
          <c:smooth val="0"/>
          <c:extLst>
            <c:ext xmlns:c16="http://schemas.microsoft.com/office/drawing/2014/chart" uri="{C3380CC4-5D6E-409C-BE32-E72D297353CC}">
              <c16:uniqueId val="{00000001-5D05-4B7E-A011-CC8EB6261166}"/>
            </c:ext>
          </c:extLst>
        </c:ser>
        <c:dLbls>
          <c:showLegendKey val="0"/>
          <c:showVal val="0"/>
          <c:showCatName val="0"/>
          <c:showSerName val="0"/>
          <c:showPercent val="0"/>
          <c:showBubbleSize val="0"/>
        </c:dLbls>
        <c:axId val="524024224"/>
        <c:axId val="524024880"/>
      </c:scatterChart>
      <c:valAx>
        <c:axId val="524024224"/>
        <c:scaling>
          <c:orientation val="minMax"/>
          <c:max val="4.9000000000000004"/>
          <c:min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4024880"/>
        <c:crosses val="autoZero"/>
        <c:crossBetween val="midCat"/>
        <c:majorUnit val="1"/>
      </c:valAx>
      <c:valAx>
        <c:axId val="524024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force [N]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240242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bg1">
          <a:lumMod val="50000"/>
        </a:schemeClr>
      </a:solidFill>
      <a:round/>
    </a:ln>
    <a:effectLst>
      <a:outerShdw blurRad="50800" dist="38100" dir="2700000" algn="tl" rotWithShape="0">
        <a:prstClr val="black">
          <a:alpha val="40000"/>
        </a:prstClr>
      </a:outerShdw>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piston work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lineMarker"/>
        <c:varyColors val="0"/>
        <c:ser>
          <c:idx val="0"/>
          <c:order val="0"/>
          <c:tx>
            <c:strRef>
              <c:f>'alphagamma- isothermal'!$J$35</c:f>
              <c:strCache>
                <c:ptCount val="1"/>
                <c:pt idx="0">
                  <c:v>exp. piston 
work [J]</c:v>
                </c:pt>
              </c:strCache>
            </c:strRef>
          </c:tx>
          <c:spPr>
            <a:ln w="28575" cap="rnd">
              <a:solidFill>
                <a:schemeClr val="accent2"/>
              </a:solidFill>
              <a:round/>
            </a:ln>
            <a:effectLst/>
          </c:spPr>
          <c:marker>
            <c:symbol val="none"/>
          </c:marker>
          <c:xVal>
            <c:numRef>
              <c:f>'alphagamma- isothermal'!$B$36:$B$436</c:f>
              <c:numCache>
                <c:formatCode>0.00</c:formatCode>
                <c:ptCount val="401"/>
                <c:pt idx="0" formatCode="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formatCode="0">
                  <c:v>2</c:v>
                </c:pt>
                <c:pt idx="101">
                  <c:v>2.0099999999999998</c:v>
                </c:pt>
                <c:pt idx="102">
                  <c:v>2.02</c:v>
                </c:pt>
                <c:pt idx="103">
                  <c:v>2.0299999999999998</c:v>
                </c:pt>
                <c:pt idx="104">
                  <c:v>2.04</c:v>
                </c:pt>
                <c:pt idx="105">
                  <c:v>2.0499999999999998</c:v>
                </c:pt>
                <c:pt idx="106">
                  <c:v>2.06</c:v>
                </c:pt>
                <c:pt idx="107">
                  <c:v>2.0699999999999998</c:v>
                </c:pt>
                <c:pt idx="108">
                  <c:v>2.08</c:v>
                </c:pt>
                <c:pt idx="109">
                  <c:v>2.09</c:v>
                </c:pt>
                <c:pt idx="110">
                  <c:v>2.1</c:v>
                </c:pt>
                <c:pt idx="111">
                  <c:v>2.11</c:v>
                </c:pt>
                <c:pt idx="112">
                  <c:v>2.12</c:v>
                </c:pt>
                <c:pt idx="113">
                  <c:v>2.13</c:v>
                </c:pt>
                <c:pt idx="114">
                  <c:v>2.14</c:v>
                </c:pt>
                <c:pt idx="115">
                  <c:v>2.15</c:v>
                </c:pt>
                <c:pt idx="116">
                  <c:v>2.16</c:v>
                </c:pt>
                <c:pt idx="117">
                  <c:v>2.17</c:v>
                </c:pt>
                <c:pt idx="118">
                  <c:v>2.1800000000000002</c:v>
                </c:pt>
                <c:pt idx="119">
                  <c:v>2.19</c:v>
                </c:pt>
                <c:pt idx="120">
                  <c:v>2.2000000000000002</c:v>
                </c:pt>
                <c:pt idx="121">
                  <c:v>2.21</c:v>
                </c:pt>
                <c:pt idx="122">
                  <c:v>2.2200000000000002</c:v>
                </c:pt>
                <c:pt idx="123">
                  <c:v>2.23</c:v>
                </c:pt>
                <c:pt idx="124">
                  <c:v>2.2400000000000002</c:v>
                </c:pt>
                <c:pt idx="125">
                  <c:v>2.25</c:v>
                </c:pt>
                <c:pt idx="126">
                  <c:v>2.2599999999999998</c:v>
                </c:pt>
                <c:pt idx="127">
                  <c:v>2.27</c:v>
                </c:pt>
                <c:pt idx="128">
                  <c:v>2.2799999999999998</c:v>
                </c:pt>
                <c:pt idx="129">
                  <c:v>2.29</c:v>
                </c:pt>
                <c:pt idx="130">
                  <c:v>2.2999999999999998</c:v>
                </c:pt>
                <c:pt idx="131">
                  <c:v>2.31</c:v>
                </c:pt>
                <c:pt idx="132">
                  <c:v>2.3199999999999998</c:v>
                </c:pt>
                <c:pt idx="133">
                  <c:v>2.33</c:v>
                </c:pt>
                <c:pt idx="134">
                  <c:v>2.34</c:v>
                </c:pt>
                <c:pt idx="135">
                  <c:v>2.35</c:v>
                </c:pt>
                <c:pt idx="136">
                  <c:v>2.36</c:v>
                </c:pt>
                <c:pt idx="137">
                  <c:v>2.37</c:v>
                </c:pt>
                <c:pt idx="138">
                  <c:v>2.38</c:v>
                </c:pt>
                <c:pt idx="139">
                  <c:v>2.39</c:v>
                </c:pt>
                <c:pt idx="140">
                  <c:v>2.4</c:v>
                </c:pt>
                <c:pt idx="141">
                  <c:v>2.41</c:v>
                </c:pt>
                <c:pt idx="142">
                  <c:v>2.42</c:v>
                </c:pt>
                <c:pt idx="143">
                  <c:v>2.4300000000000002</c:v>
                </c:pt>
                <c:pt idx="144">
                  <c:v>2.44</c:v>
                </c:pt>
                <c:pt idx="145">
                  <c:v>2.4500000000000002</c:v>
                </c:pt>
                <c:pt idx="146">
                  <c:v>2.46</c:v>
                </c:pt>
                <c:pt idx="147">
                  <c:v>2.4700000000000002</c:v>
                </c:pt>
                <c:pt idx="148">
                  <c:v>2.48</c:v>
                </c:pt>
                <c:pt idx="149">
                  <c:v>2.4900000000000002</c:v>
                </c:pt>
                <c:pt idx="150">
                  <c:v>2.5</c:v>
                </c:pt>
                <c:pt idx="151">
                  <c:v>2.5099999999999998</c:v>
                </c:pt>
                <c:pt idx="152">
                  <c:v>2.52</c:v>
                </c:pt>
                <c:pt idx="153">
                  <c:v>2.5299999999999998</c:v>
                </c:pt>
                <c:pt idx="154">
                  <c:v>2.54</c:v>
                </c:pt>
                <c:pt idx="155">
                  <c:v>2.5499999999999998</c:v>
                </c:pt>
                <c:pt idx="156">
                  <c:v>2.56</c:v>
                </c:pt>
                <c:pt idx="157">
                  <c:v>2.57</c:v>
                </c:pt>
                <c:pt idx="158">
                  <c:v>2.58</c:v>
                </c:pt>
                <c:pt idx="159">
                  <c:v>2.59</c:v>
                </c:pt>
                <c:pt idx="160">
                  <c:v>2.6</c:v>
                </c:pt>
                <c:pt idx="161">
                  <c:v>2.61</c:v>
                </c:pt>
                <c:pt idx="162">
                  <c:v>2.62</c:v>
                </c:pt>
                <c:pt idx="163">
                  <c:v>2.63</c:v>
                </c:pt>
                <c:pt idx="164">
                  <c:v>2.64</c:v>
                </c:pt>
                <c:pt idx="165">
                  <c:v>2.65</c:v>
                </c:pt>
                <c:pt idx="166">
                  <c:v>2.66</c:v>
                </c:pt>
                <c:pt idx="167">
                  <c:v>2.67</c:v>
                </c:pt>
                <c:pt idx="168">
                  <c:v>2.68</c:v>
                </c:pt>
                <c:pt idx="169">
                  <c:v>2.69</c:v>
                </c:pt>
                <c:pt idx="170">
                  <c:v>2.7</c:v>
                </c:pt>
                <c:pt idx="171">
                  <c:v>2.71</c:v>
                </c:pt>
                <c:pt idx="172">
                  <c:v>2.72</c:v>
                </c:pt>
                <c:pt idx="173">
                  <c:v>2.73</c:v>
                </c:pt>
                <c:pt idx="174">
                  <c:v>2.74</c:v>
                </c:pt>
                <c:pt idx="175">
                  <c:v>2.75</c:v>
                </c:pt>
                <c:pt idx="176">
                  <c:v>2.76</c:v>
                </c:pt>
                <c:pt idx="177">
                  <c:v>2.77</c:v>
                </c:pt>
                <c:pt idx="178">
                  <c:v>2.78</c:v>
                </c:pt>
                <c:pt idx="179">
                  <c:v>2.79</c:v>
                </c:pt>
                <c:pt idx="180">
                  <c:v>2.8</c:v>
                </c:pt>
                <c:pt idx="181">
                  <c:v>2.81</c:v>
                </c:pt>
                <c:pt idx="182">
                  <c:v>2.82</c:v>
                </c:pt>
                <c:pt idx="183">
                  <c:v>2.83</c:v>
                </c:pt>
                <c:pt idx="184">
                  <c:v>2.84</c:v>
                </c:pt>
                <c:pt idx="185">
                  <c:v>2.85</c:v>
                </c:pt>
                <c:pt idx="186">
                  <c:v>2.86</c:v>
                </c:pt>
                <c:pt idx="187">
                  <c:v>2.87</c:v>
                </c:pt>
                <c:pt idx="188">
                  <c:v>2.88</c:v>
                </c:pt>
                <c:pt idx="189">
                  <c:v>2.89</c:v>
                </c:pt>
                <c:pt idx="190">
                  <c:v>2.9</c:v>
                </c:pt>
                <c:pt idx="191">
                  <c:v>2.91</c:v>
                </c:pt>
                <c:pt idx="192">
                  <c:v>2.92</c:v>
                </c:pt>
                <c:pt idx="193">
                  <c:v>2.93</c:v>
                </c:pt>
                <c:pt idx="194">
                  <c:v>2.94</c:v>
                </c:pt>
                <c:pt idx="195">
                  <c:v>2.95</c:v>
                </c:pt>
                <c:pt idx="196">
                  <c:v>2.96</c:v>
                </c:pt>
                <c:pt idx="197">
                  <c:v>2.97</c:v>
                </c:pt>
                <c:pt idx="198">
                  <c:v>2.98</c:v>
                </c:pt>
                <c:pt idx="199">
                  <c:v>2.99</c:v>
                </c:pt>
                <c:pt idx="200" formatCode="0">
                  <c:v>3</c:v>
                </c:pt>
                <c:pt idx="201">
                  <c:v>3.01</c:v>
                </c:pt>
                <c:pt idx="202">
                  <c:v>3.02</c:v>
                </c:pt>
                <c:pt idx="203">
                  <c:v>3.03</c:v>
                </c:pt>
                <c:pt idx="204">
                  <c:v>3.04</c:v>
                </c:pt>
                <c:pt idx="205">
                  <c:v>3.05</c:v>
                </c:pt>
                <c:pt idx="206">
                  <c:v>3.06</c:v>
                </c:pt>
                <c:pt idx="207">
                  <c:v>3.07</c:v>
                </c:pt>
                <c:pt idx="208">
                  <c:v>3.08</c:v>
                </c:pt>
                <c:pt idx="209">
                  <c:v>3.09</c:v>
                </c:pt>
                <c:pt idx="210">
                  <c:v>3.1</c:v>
                </c:pt>
                <c:pt idx="211">
                  <c:v>3.11</c:v>
                </c:pt>
                <c:pt idx="212">
                  <c:v>3.12</c:v>
                </c:pt>
                <c:pt idx="213">
                  <c:v>3.13</c:v>
                </c:pt>
                <c:pt idx="214">
                  <c:v>3.14</c:v>
                </c:pt>
                <c:pt idx="215">
                  <c:v>3.15</c:v>
                </c:pt>
                <c:pt idx="216">
                  <c:v>3.16</c:v>
                </c:pt>
                <c:pt idx="217">
                  <c:v>3.17</c:v>
                </c:pt>
                <c:pt idx="218">
                  <c:v>3.18</c:v>
                </c:pt>
                <c:pt idx="219">
                  <c:v>3.19</c:v>
                </c:pt>
                <c:pt idx="220">
                  <c:v>3.2</c:v>
                </c:pt>
                <c:pt idx="221">
                  <c:v>3.21</c:v>
                </c:pt>
                <c:pt idx="222">
                  <c:v>3.22</c:v>
                </c:pt>
                <c:pt idx="223">
                  <c:v>3.23</c:v>
                </c:pt>
                <c:pt idx="224">
                  <c:v>3.24</c:v>
                </c:pt>
                <c:pt idx="225">
                  <c:v>3.25</c:v>
                </c:pt>
                <c:pt idx="226">
                  <c:v>3.26</c:v>
                </c:pt>
                <c:pt idx="227">
                  <c:v>3.27</c:v>
                </c:pt>
                <c:pt idx="228">
                  <c:v>3.28</c:v>
                </c:pt>
                <c:pt idx="229">
                  <c:v>3.29</c:v>
                </c:pt>
                <c:pt idx="230">
                  <c:v>3.3</c:v>
                </c:pt>
                <c:pt idx="231">
                  <c:v>3.31</c:v>
                </c:pt>
                <c:pt idx="232">
                  <c:v>3.32</c:v>
                </c:pt>
                <c:pt idx="233">
                  <c:v>3.33</c:v>
                </c:pt>
                <c:pt idx="234">
                  <c:v>3.34</c:v>
                </c:pt>
                <c:pt idx="235">
                  <c:v>3.35</c:v>
                </c:pt>
                <c:pt idx="236">
                  <c:v>3.36</c:v>
                </c:pt>
                <c:pt idx="237">
                  <c:v>3.37</c:v>
                </c:pt>
                <c:pt idx="238">
                  <c:v>3.38</c:v>
                </c:pt>
                <c:pt idx="239">
                  <c:v>3.39</c:v>
                </c:pt>
                <c:pt idx="240">
                  <c:v>3.4</c:v>
                </c:pt>
                <c:pt idx="241">
                  <c:v>3.41</c:v>
                </c:pt>
                <c:pt idx="242">
                  <c:v>3.42</c:v>
                </c:pt>
                <c:pt idx="243">
                  <c:v>3.43</c:v>
                </c:pt>
                <c:pt idx="244">
                  <c:v>3.44</c:v>
                </c:pt>
                <c:pt idx="245">
                  <c:v>3.45</c:v>
                </c:pt>
                <c:pt idx="246">
                  <c:v>3.46</c:v>
                </c:pt>
                <c:pt idx="247">
                  <c:v>3.47</c:v>
                </c:pt>
                <c:pt idx="248">
                  <c:v>3.48</c:v>
                </c:pt>
                <c:pt idx="249">
                  <c:v>3.49</c:v>
                </c:pt>
                <c:pt idx="250">
                  <c:v>3.5</c:v>
                </c:pt>
                <c:pt idx="251">
                  <c:v>3.51</c:v>
                </c:pt>
                <c:pt idx="252">
                  <c:v>3.52</c:v>
                </c:pt>
                <c:pt idx="253">
                  <c:v>3.53</c:v>
                </c:pt>
                <c:pt idx="254">
                  <c:v>3.54</c:v>
                </c:pt>
                <c:pt idx="255">
                  <c:v>3.55</c:v>
                </c:pt>
                <c:pt idx="256">
                  <c:v>3.56</c:v>
                </c:pt>
                <c:pt idx="257">
                  <c:v>3.57</c:v>
                </c:pt>
                <c:pt idx="258">
                  <c:v>3.58</c:v>
                </c:pt>
                <c:pt idx="259">
                  <c:v>3.59</c:v>
                </c:pt>
                <c:pt idx="260">
                  <c:v>3.6</c:v>
                </c:pt>
                <c:pt idx="261">
                  <c:v>3.61</c:v>
                </c:pt>
                <c:pt idx="262">
                  <c:v>3.62</c:v>
                </c:pt>
                <c:pt idx="263">
                  <c:v>3.63</c:v>
                </c:pt>
                <c:pt idx="264">
                  <c:v>3.64</c:v>
                </c:pt>
                <c:pt idx="265">
                  <c:v>3.65</c:v>
                </c:pt>
                <c:pt idx="266">
                  <c:v>3.66</c:v>
                </c:pt>
                <c:pt idx="267">
                  <c:v>3.67</c:v>
                </c:pt>
                <c:pt idx="268">
                  <c:v>3.68</c:v>
                </c:pt>
                <c:pt idx="269">
                  <c:v>3.69</c:v>
                </c:pt>
                <c:pt idx="270">
                  <c:v>3.7</c:v>
                </c:pt>
                <c:pt idx="271">
                  <c:v>3.71</c:v>
                </c:pt>
                <c:pt idx="272">
                  <c:v>3.72</c:v>
                </c:pt>
                <c:pt idx="273">
                  <c:v>3.73</c:v>
                </c:pt>
                <c:pt idx="274">
                  <c:v>3.74</c:v>
                </c:pt>
                <c:pt idx="275">
                  <c:v>3.75</c:v>
                </c:pt>
                <c:pt idx="276">
                  <c:v>3.76</c:v>
                </c:pt>
                <c:pt idx="277">
                  <c:v>3.77</c:v>
                </c:pt>
                <c:pt idx="278">
                  <c:v>3.78</c:v>
                </c:pt>
                <c:pt idx="279">
                  <c:v>3.79</c:v>
                </c:pt>
                <c:pt idx="280">
                  <c:v>3.8</c:v>
                </c:pt>
                <c:pt idx="281">
                  <c:v>3.81</c:v>
                </c:pt>
                <c:pt idx="282">
                  <c:v>3.82</c:v>
                </c:pt>
                <c:pt idx="283">
                  <c:v>3.83</c:v>
                </c:pt>
                <c:pt idx="284">
                  <c:v>3.84</c:v>
                </c:pt>
                <c:pt idx="285">
                  <c:v>3.85</c:v>
                </c:pt>
                <c:pt idx="286">
                  <c:v>3.86</c:v>
                </c:pt>
                <c:pt idx="287">
                  <c:v>3.87</c:v>
                </c:pt>
                <c:pt idx="288">
                  <c:v>3.88</c:v>
                </c:pt>
                <c:pt idx="289">
                  <c:v>3.89</c:v>
                </c:pt>
                <c:pt idx="290">
                  <c:v>3.9</c:v>
                </c:pt>
                <c:pt idx="291">
                  <c:v>3.91</c:v>
                </c:pt>
                <c:pt idx="292">
                  <c:v>3.92</c:v>
                </c:pt>
                <c:pt idx="293">
                  <c:v>3.93</c:v>
                </c:pt>
                <c:pt idx="294">
                  <c:v>3.94</c:v>
                </c:pt>
                <c:pt idx="295">
                  <c:v>3.95</c:v>
                </c:pt>
                <c:pt idx="296">
                  <c:v>3.96</c:v>
                </c:pt>
                <c:pt idx="297">
                  <c:v>3.97</c:v>
                </c:pt>
                <c:pt idx="298">
                  <c:v>3.98</c:v>
                </c:pt>
                <c:pt idx="299">
                  <c:v>3.99</c:v>
                </c:pt>
                <c:pt idx="300" formatCode="0">
                  <c:v>4</c:v>
                </c:pt>
                <c:pt idx="301">
                  <c:v>4.01</c:v>
                </c:pt>
                <c:pt idx="302">
                  <c:v>4.0199999999999996</c:v>
                </c:pt>
                <c:pt idx="303">
                  <c:v>4.03</c:v>
                </c:pt>
                <c:pt idx="304">
                  <c:v>4.04</c:v>
                </c:pt>
                <c:pt idx="305">
                  <c:v>4.05</c:v>
                </c:pt>
                <c:pt idx="306">
                  <c:v>4.0599999999999996</c:v>
                </c:pt>
                <c:pt idx="307">
                  <c:v>4.07</c:v>
                </c:pt>
                <c:pt idx="308">
                  <c:v>4.08</c:v>
                </c:pt>
                <c:pt idx="309">
                  <c:v>4.09</c:v>
                </c:pt>
                <c:pt idx="310">
                  <c:v>4.0999999999999996</c:v>
                </c:pt>
                <c:pt idx="311">
                  <c:v>4.1100000000000003</c:v>
                </c:pt>
                <c:pt idx="312">
                  <c:v>4.12</c:v>
                </c:pt>
                <c:pt idx="313">
                  <c:v>4.13</c:v>
                </c:pt>
                <c:pt idx="314">
                  <c:v>4.1399999999999997</c:v>
                </c:pt>
                <c:pt idx="315">
                  <c:v>4.1500000000000004</c:v>
                </c:pt>
                <c:pt idx="316">
                  <c:v>4.16</c:v>
                </c:pt>
                <c:pt idx="317">
                  <c:v>4.17</c:v>
                </c:pt>
                <c:pt idx="318">
                  <c:v>4.18</c:v>
                </c:pt>
                <c:pt idx="319">
                  <c:v>4.1900000000000004</c:v>
                </c:pt>
                <c:pt idx="320">
                  <c:v>4.2</c:v>
                </c:pt>
                <c:pt idx="321">
                  <c:v>4.21</c:v>
                </c:pt>
                <c:pt idx="322">
                  <c:v>4.22</c:v>
                </c:pt>
                <c:pt idx="323">
                  <c:v>4.2300000000000004</c:v>
                </c:pt>
                <c:pt idx="324">
                  <c:v>4.24</c:v>
                </c:pt>
                <c:pt idx="325">
                  <c:v>4.25</c:v>
                </c:pt>
                <c:pt idx="326">
                  <c:v>4.26</c:v>
                </c:pt>
                <c:pt idx="327">
                  <c:v>4.2699999999999996</c:v>
                </c:pt>
                <c:pt idx="328">
                  <c:v>4.28</c:v>
                </c:pt>
                <c:pt idx="329">
                  <c:v>4.29</c:v>
                </c:pt>
                <c:pt idx="330">
                  <c:v>4.3</c:v>
                </c:pt>
                <c:pt idx="331">
                  <c:v>4.3099999999999996</c:v>
                </c:pt>
                <c:pt idx="332">
                  <c:v>4.32</c:v>
                </c:pt>
                <c:pt idx="333">
                  <c:v>4.33</c:v>
                </c:pt>
                <c:pt idx="334">
                  <c:v>4.34</c:v>
                </c:pt>
                <c:pt idx="335">
                  <c:v>4.3499999999999996</c:v>
                </c:pt>
                <c:pt idx="336">
                  <c:v>4.3600000000000003</c:v>
                </c:pt>
                <c:pt idx="337">
                  <c:v>4.37</c:v>
                </c:pt>
                <c:pt idx="338">
                  <c:v>4.38</c:v>
                </c:pt>
                <c:pt idx="339">
                  <c:v>4.3899999999999997</c:v>
                </c:pt>
                <c:pt idx="340">
                  <c:v>4.4000000000000004</c:v>
                </c:pt>
                <c:pt idx="341">
                  <c:v>4.41</c:v>
                </c:pt>
                <c:pt idx="342">
                  <c:v>4.42</c:v>
                </c:pt>
                <c:pt idx="343">
                  <c:v>4.43</c:v>
                </c:pt>
                <c:pt idx="344">
                  <c:v>4.4400000000000004</c:v>
                </c:pt>
                <c:pt idx="345">
                  <c:v>4.45</c:v>
                </c:pt>
                <c:pt idx="346">
                  <c:v>4.46</c:v>
                </c:pt>
                <c:pt idx="347">
                  <c:v>4.47</c:v>
                </c:pt>
                <c:pt idx="348">
                  <c:v>4.4800000000000004</c:v>
                </c:pt>
                <c:pt idx="349">
                  <c:v>4.49</c:v>
                </c:pt>
                <c:pt idx="350">
                  <c:v>4.5</c:v>
                </c:pt>
                <c:pt idx="351">
                  <c:v>4.51</c:v>
                </c:pt>
                <c:pt idx="352">
                  <c:v>4.5199999999999996</c:v>
                </c:pt>
                <c:pt idx="353">
                  <c:v>4.53</c:v>
                </c:pt>
                <c:pt idx="354">
                  <c:v>4.54</c:v>
                </c:pt>
                <c:pt idx="355">
                  <c:v>4.55</c:v>
                </c:pt>
                <c:pt idx="356">
                  <c:v>4.5599999999999996</c:v>
                </c:pt>
                <c:pt idx="357">
                  <c:v>4.57</c:v>
                </c:pt>
                <c:pt idx="358">
                  <c:v>4.58</c:v>
                </c:pt>
                <c:pt idx="359">
                  <c:v>4.59</c:v>
                </c:pt>
                <c:pt idx="360">
                  <c:v>4.5999999999999996</c:v>
                </c:pt>
                <c:pt idx="361">
                  <c:v>4.6100000000000003</c:v>
                </c:pt>
                <c:pt idx="362">
                  <c:v>4.62</c:v>
                </c:pt>
                <c:pt idx="363">
                  <c:v>4.63</c:v>
                </c:pt>
                <c:pt idx="364">
                  <c:v>4.6399999999999997</c:v>
                </c:pt>
                <c:pt idx="365">
                  <c:v>4.6500000000000004</c:v>
                </c:pt>
                <c:pt idx="366">
                  <c:v>4.66</c:v>
                </c:pt>
                <c:pt idx="367">
                  <c:v>4.67</c:v>
                </c:pt>
                <c:pt idx="368">
                  <c:v>4.68</c:v>
                </c:pt>
                <c:pt idx="369">
                  <c:v>4.6900000000000004</c:v>
                </c:pt>
                <c:pt idx="370">
                  <c:v>4.7</c:v>
                </c:pt>
                <c:pt idx="371">
                  <c:v>4.71</c:v>
                </c:pt>
                <c:pt idx="372">
                  <c:v>4.72</c:v>
                </c:pt>
                <c:pt idx="373">
                  <c:v>4.7300000000000004</c:v>
                </c:pt>
                <c:pt idx="374">
                  <c:v>4.74</c:v>
                </c:pt>
                <c:pt idx="375">
                  <c:v>4.75</c:v>
                </c:pt>
                <c:pt idx="376">
                  <c:v>4.76</c:v>
                </c:pt>
                <c:pt idx="377">
                  <c:v>4.7699999999999996</c:v>
                </c:pt>
                <c:pt idx="378">
                  <c:v>4.78</c:v>
                </c:pt>
                <c:pt idx="379">
                  <c:v>4.79</c:v>
                </c:pt>
                <c:pt idx="380">
                  <c:v>4.8</c:v>
                </c:pt>
                <c:pt idx="381">
                  <c:v>4.8099999999999996</c:v>
                </c:pt>
                <c:pt idx="382">
                  <c:v>4.82</c:v>
                </c:pt>
                <c:pt idx="383">
                  <c:v>4.83</c:v>
                </c:pt>
                <c:pt idx="384">
                  <c:v>4.84</c:v>
                </c:pt>
                <c:pt idx="385">
                  <c:v>4.8499999999999996</c:v>
                </c:pt>
                <c:pt idx="386">
                  <c:v>4.8600000000000003</c:v>
                </c:pt>
                <c:pt idx="387">
                  <c:v>4.87</c:v>
                </c:pt>
                <c:pt idx="388">
                  <c:v>4.88</c:v>
                </c:pt>
                <c:pt idx="389">
                  <c:v>4.8899999999999997</c:v>
                </c:pt>
                <c:pt idx="390">
                  <c:v>4.9000000000000004</c:v>
                </c:pt>
                <c:pt idx="391">
                  <c:v>4.91</c:v>
                </c:pt>
                <c:pt idx="392">
                  <c:v>4.92</c:v>
                </c:pt>
                <c:pt idx="393">
                  <c:v>4.93</c:v>
                </c:pt>
                <c:pt idx="394">
                  <c:v>4.9400000000000004</c:v>
                </c:pt>
                <c:pt idx="395">
                  <c:v>4.95</c:v>
                </c:pt>
                <c:pt idx="396">
                  <c:v>4.96</c:v>
                </c:pt>
                <c:pt idx="397">
                  <c:v>4.97</c:v>
                </c:pt>
                <c:pt idx="398">
                  <c:v>4.9800000000000004</c:v>
                </c:pt>
                <c:pt idx="399">
                  <c:v>4.99</c:v>
                </c:pt>
                <c:pt idx="400">
                  <c:v>5</c:v>
                </c:pt>
              </c:numCache>
            </c:numRef>
          </c:xVal>
          <c:yVal>
            <c:numRef>
              <c:f>'alphagamma- isothermal'!$J$36:$J$436</c:f>
              <c:numCache>
                <c:formatCode>0.0</c:formatCode>
                <c:ptCount val="4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-4.5764024336712277</c:v>
                </c:pt>
                <c:pt idx="102">
                  <c:v>-4.5758232186645307</c:v>
                </c:pt>
                <c:pt idx="103">
                  <c:v>-4.5752440358601394</c:v>
                </c:pt>
                <c:pt idx="104">
                  <c:v>-4.5746648852553697</c:v>
                </c:pt>
                <c:pt idx="105">
                  <c:v>-4.5740857668475359</c:v>
                </c:pt>
                <c:pt idx="106">
                  <c:v>-4.5735066806339502</c:v>
                </c:pt>
                <c:pt idx="107">
                  <c:v>-4.5729276266119419</c:v>
                </c:pt>
                <c:pt idx="108">
                  <c:v>-4.5723486047788038</c:v>
                </c:pt>
                <c:pt idx="109">
                  <c:v>-4.5717696151318714</c:v>
                </c:pt>
                <c:pt idx="110">
                  <c:v>-4.5711906576684509</c:v>
                </c:pt>
                <c:pt idx="111">
                  <c:v>-4.5706117323858688</c:v>
                </c:pt>
                <c:pt idx="112">
                  <c:v>-4.5700328392814278</c:v>
                </c:pt>
                <c:pt idx="113">
                  <c:v>-4.569453978352457</c:v>
                </c:pt>
                <c:pt idx="114">
                  <c:v>-4.5688751495962752</c:v>
                </c:pt>
                <c:pt idx="115">
                  <c:v>-4.5682963530101803</c:v>
                </c:pt>
                <c:pt idx="116">
                  <c:v>-4.5677175885915116</c:v>
                </c:pt>
                <c:pt idx="117">
                  <c:v>-4.5671388563375803</c:v>
                </c:pt>
                <c:pt idx="118">
                  <c:v>-4.5665601562457105</c:v>
                </c:pt>
                <c:pt idx="119">
                  <c:v>-4.5659814883132119</c:v>
                </c:pt>
                <c:pt idx="120">
                  <c:v>-4.5654028525374066</c:v>
                </c:pt>
                <c:pt idx="121">
                  <c:v>-4.5648242489156186</c:v>
                </c:pt>
                <c:pt idx="122">
                  <c:v>-4.5642456774451636</c:v>
                </c:pt>
                <c:pt idx="123">
                  <c:v>-4.5636671381233684</c:v>
                </c:pt>
                <c:pt idx="124">
                  <c:v>-4.5630886309475454</c:v>
                </c:pt>
                <c:pt idx="125">
                  <c:v>-4.562510155915021</c:v>
                </c:pt>
                <c:pt idx="126">
                  <c:v>-4.5619317130231076</c:v>
                </c:pt>
                <c:pt idx="127">
                  <c:v>-4.5613533022691497</c:v>
                </c:pt>
                <c:pt idx="128">
                  <c:v>-4.5607749236504267</c:v>
                </c:pt>
                <c:pt idx="129">
                  <c:v>-4.5601965771643016</c:v>
                </c:pt>
                <c:pt idx="130">
                  <c:v>-4.559618262808077</c:v>
                </c:pt>
                <c:pt idx="131">
                  <c:v>-4.5590399805790796</c:v>
                </c:pt>
                <c:pt idx="132">
                  <c:v>-4.5584617304746358</c:v>
                </c:pt>
                <c:pt idx="133">
                  <c:v>-4.557883512492066</c:v>
                </c:pt>
                <c:pt idx="134">
                  <c:v>-4.5573053266286925</c:v>
                </c:pt>
                <c:pt idx="135">
                  <c:v>-4.556727172881839</c:v>
                </c:pt>
                <c:pt idx="136">
                  <c:v>-4.5561490512488296</c:v>
                </c:pt>
                <c:pt idx="137">
                  <c:v>-4.5555709617269926</c:v>
                </c:pt>
                <c:pt idx="138">
                  <c:v>-4.5549929043136492</c:v>
                </c:pt>
                <c:pt idx="139">
                  <c:v>-4.5544148790061207</c:v>
                </c:pt>
                <c:pt idx="140">
                  <c:v>-4.5538368858017435</c:v>
                </c:pt>
                <c:pt idx="141">
                  <c:v>-4.5532589246978317</c:v>
                </c:pt>
                <c:pt idx="142">
                  <c:v>-4.5526809956917171</c:v>
                </c:pt>
                <c:pt idx="143">
                  <c:v>-4.5521030987807247</c:v>
                </c:pt>
                <c:pt idx="144">
                  <c:v>-4.5515252339621783</c:v>
                </c:pt>
                <c:pt idx="145">
                  <c:v>-4.5509474012334126</c:v>
                </c:pt>
                <c:pt idx="146">
                  <c:v>-4.550369600591746</c:v>
                </c:pt>
                <c:pt idx="147">
                  <c:v>-4.5497918320345097</c:v>
                </c:pt>
                <c:pt idx="148">
                  <c:v>-4.5492140955590301</c:v>
                </c:pt>
                <c:pt idx="149">
                  <c:v>-4.5486363911626411</c:v>
                </c:pt>
                <c:pt idx="150">
                  <c:v>-4.548058718842662</c:v>
                </c:pt>
                <c:pt idx="151">
                  <c:v>-4.547481078596423</c:v>
                </c:pt>
                <c:pt idx="152">
                  <c:v>-4.5469034704212552</c:v>
                </c:pt>
                <c:pt idx="153">
                  <c:v>-4.5463258943144877</c:v>
                </c:pt>
                <c:pt idx="154">
                  <c:v>-4.5457483502734819</c:v>
                </c:pt>
                <c:pt idx="155">
                  <c:v>-4.5451708382955038</c:v>
                </c:pt>
                <c:pt idx="156">
                  <c:v>-4.544593358377921</c:v>
                </c:pt>
                <c:pt idx="157">
                  <c:v>-4.5440159105180538</c:v>
                </c:pt>
                <c:pt idx="158">
                  <c:v>-4.5434384947132349</c:v>
                </c:pt>
                <c:pt idx="159">
                  <c:v>-4.5428611109608017</c:v>
                </c:pt>
                <c:pt idx="160">
                  <c:v>-4.542283759258078</c:v>
                </c:pt>
                <c:pt idx="161">
                  <c:v>-4.5417064396024012</c:v>
                </c:pt>
                <c:pt idx="162">
                  <c:v>-4.5411291519910977</c:v>
                </c:pt>
                <c:pt idx="163">
                  <c:v>-4.5405518964215057</c:v>
                </c:pt>
                <c:pt idx="164">
                  <c:v>-4.5399746728909536</c:v>
                </c:pt>
                <c:pt idx="165">
                  <c:v>-4.5393974813967732</c:v>
                </c:pt>
                <c:pt idx="166">
                  <c:v>-4.5388203219363019</c:v>
                </c:pt>
                <c:pt idx="167">
                  <c:v>-4.5382431945068697</c:v>
                </c:pt>
                <c:pt idx="168">
                  <c:v>-4.5376660991058069</c:v>
                </c:pt>
                <c:pt idx="169">
                  <c:v>-4.5370890357304541</c:v>
                </c:pt>
                <c:pt idx="170">
                  <c:v>-4.5365120043781415</c:v>
                </c:pt>
                <c:pt idx="171">
                  <c:v>-4.5359350050462037</c:v>
                </c:pt>
                <c:pt idx="172">
                  <c:v>-4.5353580377319815</c:v>
                </c:pt>
                <c:pt idx="173">
                  <c:v>-4.5347811024328006</c:v>
                </c:pt>
                <c:pt idx="174">
                  <c:v>-4.5342041991459991</c:v>
                </c:pt>
                <c:pt idx="175">
                  <c:v>-4.5336273278689223</c:v>
                </c:pt>
                <c:pt idx="176">
                  <c:v>-4.5330504885988914</c:v>
                </c:pt>
                <c:pt idx="177">
                  <c:v>-4.5324736813332498</c:v>
                </c:pt>
                <c:pt idx="178">
                  <c:v>-4.5318969060693366</c:v>
                </c:pt>
                <c:pt idx="179">
                  <c:v>-4.5313201628044855</c:v>
                </c:pt>
                <c:pt idx="180">
                  <c:v>-4.5307434515360283</c:v>
                </c:pt>
                <c:pt idx="181">
                  <c:v>-4.5301667722613121</c:v>
                </c:pt>
                <c:pt idx="182">
                  <c:v>-4.5295901249776707</c:v>
                </c:pt>
                <c:pt idx="183">
                  <c:v>-4.529013509682442</c:v>
                </c:pt>
                <c:pt idx="184">
                  <c:v>-4.5284369263729625</c:v>
                </c:pt>
                <c:pt idx="185">
                  <c:v>-4.5278603750465773</c:v>
                </c:pt>
                <c:pt idx="186">
                  <c:v>-4.5272838557006168</c:v>
                </c:pt>
                <c:pt idx="187">
                  <c:v>-4.526707368332425</c:v>
                </c:pt>
                <c:pt idx="188">
                  <c:v>-4.5261309129393394</c:v>
                </c:pt>
                <c:pt idx="189">
                  <c:v>-4.5255544895187017</c:v>
                </c:pt>
                <c:pt idx="190">
                  <c:v>-4.5249780980678551</c:v>
                </c:pt>
                <c:pt idx="191">
                  <c:v>-4.5244017385841317</c:v>
                </c:pt>
                <c:pt idx="192">
                  <c:v>-4.5238254110648777</c:v>
                </c:pt>
                <c:pt idx="193">
                  <c:v>-4.5232491155074275</c:v>
                </c:pt>
                <c:pt idx="194">
                  <c:v>-4.522672851909137</c:v>
                </c:pt>
                <c:pt idx="195">
                  <c:v>-4.5220966202673356</c:v>
                </c:pt>
                <c:pt idx="196">
                  <c:v>-4.5215204205793675</c:v>
                </c:pt>
                <c:pt idx="197">
                  <c:v>-4.5209442528425718</c:v>
                </c:pt>
                <c:pt idx="198">
                  <c:v>-4.5203681170543017</c:v>
                </c:pt>
                <c:pt idx="199">
                  <c:v>-4.5197920132118892</c:v>
                </c:pt>
                <c:pt idx="200">
                  <c:v>-4.5192159413126802</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-3.8442768148826163</c:v>
                </c:pt>
                <c:pt idx="302">
                  <c:v>-3.844071159011873</c:v>
                </c:pt>
                <c:pt idx="303">
                  <c:v>-3.8438654963276671</c:v>
                </c:pt>
                <c:pt idx="304">
                  <c:v>-3.8436598268296618</c:v>
                </c:pt>
                <c:pt idx="305">
                  <c:v>-3.8434541505175206</c:v>
                </c:pt>
                <c:pt idx="306">
                  <c:v>-3.8432484673908966</c:v>
                </c:pt>
                <c:pt idx="307">
                  <c:v>-3.8430427774494582</c:v>
                </c:pt>
                <c:pt idx="308">
                  <c:v>-3.842837080692862</c:v>
                </c:pt>
                <c:pt idx="309">
                  <c:v>-3.8426313771207754</c:v>
                </c:pt>
                <c:pt idx="310">
                  <c:v>-3.8424256667328556</c:v>
                </c:pt>
                <c:pt idx="311">
                  <c:v>-3.8422199495287597</c:v>
                </c:pt>
                <c:pt idx="312">
                  <c:v>-3.8420142255081582</c:v>
                </c:pt>
                <c:pt idx="313">
                  <c:v>-3.8418084946707034</c:v>
                </c:pt>
                <c:pt idx="314">
                  <c:v>-3.8416027570160649</c:v>
                </c:pt>
                <c:pt idx="315">
                  <c:v>-3.8413970125438968</c:v>
                </c:pt>
                <c:pt idx="316">
                  <c:v>-3.8411912612538677</c:v>
                </c:pt>
                <c:pt idx="317">
                  <c:v>-3.840985503145629</c:v>
                </c:pt>
                <c:pt idx="318">
                  <c:v>-3.8407797382188478</c:v>
                </c:pt>
                <c:pt idx="319">
                  <c:v>-3.8405739664731855</c:v>
                </c:pt>
                <c:pt idx="320">
                  <c:v>-3.8403681879082998</c:v>
                </c:pt>
                <c:pt idx="321">
                  <c:v>-3.8401624025238541</c:v>
                </c:pt>
                <c:pt idx="322">
                  <c:v>-3.8399566103195113</c:v>
                </c:pt>
                <c:pt idx="323">
                  <c:v>-3.8397508112949277</c:v>
                </c:pt>
                <c:pt idx="324">
                  <c:v>-3.8395450054497684</c:v>
                </c:pt>
                <c:pt idx="325">
                  <c:v>-3.8393391927836906</c:v>
                </c:pt>
                <c:pt idx="326">
                  <c:v>-3.83913337329636</c:v>
                </c:pt>
                <c:pt idx="327">
                  <c:v>-3.8389275469874318</c:v>
                </c:pt>
                <c:pt idx="328">
                  <c:v>-3.8387217138565721</c:v>
                </c:pt>
                <c:pt idx="329">
                  <c:v>-3.838515873903436</c:v>
                </c:pt>
                <c:pt idx="330">
                  <c:v>-3.8383100271276906</c:v>
                </c:pt>
                <c:pt idx="331">
                  <c:v>-3.8381041735289898</c:v>
                </c:pt>
                <c:pt idx="332">
                  <c:v>-3.8378983131070035</c:v>
                </c:pt>
                <c:pt idx="333">
                  <c:v>-3.8376924458613839</c:v>
                </c:pt>
                <c:pt idx="334">
                  <c:v>-3.8374865717917959</c:v>
                </c:pt>
                <c:pt idx="335">
                  <c:v>-3.8372806908979014</c:v>
                </c:pt>
                <c:pt idx="336">
                  <c:v>-3.837074803179354</c:v>
                </c:pt>
                <c:pt idx="337">
                  <c:v>-3.8368689086358265</c:v>
                </c:pt>
                <c:pt idx="338">
                  <c:v>-3.8366630072669672</c:v>
                </c:pt>
                <c:pt idx="339">
                  <c:v>-3.8364570990724438</c:v>
                </c:pt>
                <c:pt idx="340">
                  <c:v>-3.8362511840519109</c:v>
                </c:pt>
                <c:pt idx="341">
                  <c:v>-3.8360452622050385</c:v>
                </c:pt>
                <c:pt idx="342">
                  <c:v>-3.8358393335314798</c:v>
                </c:pt>
                <c:pt idx="343">
                  <c:v>-3.8356333980308985</c:v>
                </c:pt>
                <c:pt idx="344">
                  <c:v>-3.835427455702952</c:v>
                </c:pt>
                <c:pt idx="345">
                  <c:v>-3.8352215065473043</c:v>
                </c:pt>
                <c:pt idx="346">
                  <c:v>-3.8350155505636123</c:v>
                </c:pt>
                <c:pt idx="347">
                  <c:v>-3.8348095877515416</c:v>
                </c:pt>
                <c:pt idx="348">
                  <c:v>-3.8346036181107239</c:v>
                </c:pt>
                <c:pt idx="349">
                  <c:v>-3.8343976416408672</c:v>
                </c:pt>
                <c:pt idx="350">
                  <c:v>-3.834191658341612</c:v>
                </c:pt>
                <c:pt idx="351">
                  <c:v>-3.8339856682126165</c:v>
                </c:pt>
                <c:pt idx="352">
                  <c:v>-3.8337796712535384</c:v>
                </c:pt>
                <c:pt idx="353">
                  <c:v>-3.8335736674640426</c:v>
                </c:pt>
                <c:pt idx="354">
                  <c:v>-3.8333676568437833</c:v>
                </c:pt>
                <c:pt idx="355">
                  <c:v>-3.8331616393924293</c:v>
                </c:pt>
                <c:pt idx="356">
                  <c:v>-3.8329556151096362</c:v>
                </c:pt>
                <c:pt idx="357">
                  <c:v>-3.8327495839950609</c:v>
                </c:pt>
                <c:pt idx="358">
                  <c:v>-3.8325435460483708</c:v>
                </c:pt>
                <c:pt idx="359">
                  <c:v>-3.8323375012692198</c:v>
                </c:pt>
                <c:pt idx="360">
                  <c:v>-3.8321314496572709</c:v>
                </c:pt>
                <c:pt idx="361">
                  <c:v>-3.8319253912121822</c:v>
                </c:pt>
                <c:pt idx="362">
                  <c:v>-3.8317193259336175</c:v>
                </c:pt>
                <c:pt idx="363">
                  <c:v>-3.8315132538212349</c:v>
                </c:pt>
                <c:pt idx="364">
                  <c:v>-3.8313071748746923</c:v>
                </c:pt>
                <c:pt idx="365">
                  <c:v>-3.8311010890936528</c:v>
                </c:pt>
                <c:pt idx="366">
                  <c:v>-3.8308949964777756</c:v>
                </c:pt>
                <c:pt idx="367">
                  <c:v>-3.8306888970267181</c:v>
                </c:pt>
                <c:pt idx="368">
                  <c:v>-3.8304827907401453</c:v>
                </c:pt>
                <c:pt idx="369">
                  <c:v>-3.8302766776177144</c:v>
                </c:pt>
                <c:pt idx="370">
                  <c:v>-3.8300705576590808</c:v>
                </c:pt>
                <c:pt idx="371">
                  <c:v>-3.829864430863914</c:v>
                </c:pt>
                <c:pt idx="372">
                  <c:v>-3.8296582972318673</c:v>
                </c:pt>
                <c:pt idx="373">
                  <c:v>-3.829452156762601</c:v>
                </c:pt>
                <c:pt idx="374">
                  <c:v>-3.8292460094557756</c:v>
                </c:pt>
                <c:pt idx="375">
                  <c:v>-3.8290398553110516</c:v>
                </c:pt>
                <c:pt idx="376">
                  <c:v>-3.8288336943280878</c:v>
                </c:pt>
                <c:pt idx="377">
                  <c:v>-3.828627526506545</c:v>
                </c:pt>
                <c:pt idx="378">
                  <c:v>-3.8284213518460835</c:v>
                </c:pt>
                <c:pt idx="379">
                  <c:v>-3.8282151703463585</c:v>
                </c:pt>
                <c:pt idx="380">
                  <c:v>-3.8280089820070393</c:v>
                </c:pt>
                <c:pt idx="381">
                  <c:v>-3.827802786827772</c:v>
                </c:pt>
                <c:pt idx="382">
                  <c:v>-3.8275965848082283</c:v>
                </c:pt>
                <c:pt idx="383">
                  <c:v>-3.8273903759480596</c:v>
                </c:pt>
                <c:pt idx="384">
                  <c:v>-3.827184160246933</c:v>
                </c:pt>
                <c:pt idx="385">
                  <c:v>-3.8269779377045046</c:v>
                </c:pt>
                <c:pt idx="386">
                  <c:v>-3.8267717083204289</c:v>
                </c:pt>
                <c:pt idx="387">
                  <c:v>-3.8265654720943716</c:v>
                </c:pt>
                <c:pt idx="388">
                  <c:v>-3.8263592290259902</c:v>
                </c:pt>
                <c:pt idx="389">
                  <c:v>-3.8261529791149469</c:v>
                </c:pt>
                <c:pt idx="390">
                  <c:v>-3.8259467223608969</c:v>
                </c:pt>
                <c:pt idx="391">
                  <c:v>-3.825740458763502</c:v>
                </c:pt>
                <c:pt idx="392">
                  <c:v>-3.8255341883224214</c:v>
                </c:pt>
                <c:pt idx="393">
                  <c:v>-3.8253279110373137</c:v>
                </c:pt>
                <c:pt idx="394">
                  <c:v>-3.8251216269078374</c:v>
                </c:pt>
                <c:pt idx="395">
                  <c:v>-3.8249153359336554</c:v>
                </c:pt>
                <c:pt idx="396">
                  <c:v>-3.8247090381144258</c:v>
                </c:pt>
                <c:pt idx="397">
                  <c:v>-3.8245027334498043</c:v>
                </c:pt>
                <c:pt idx="398">
                  <c:v>-3.8242964219394544</c:v>
                </c:pt>
                <c:pt idx="399">
                  <c:v>-3.8240901035830341</c:v>
                </c:pt>
                <c:pt idx="400">
                  <c:v>-3.8238837783802024</c:v>
                </c:pt>
              </c:numCache>
            </c:numRef>
          </c:yVal>
          <c:smooth val="0"/>
          <c:extLst>
            <c:ext xmlns:c16="http://schemas.microsoft.com/office/drawing/2014/chart" uri="{C3380CC4-5D6E-409C-BE32-E72D297353CC}">
              <c16:uniqueId val="{00000000-2F60-4A6D-8B6A-EE4C9D77101E}"/>
            </c:ext>
          </c:extLst>
        </c:ser>
        <c:ser>
          <c:idx val="1"/>
          <c:order val="1"/>
          <c:tx>
            <c:strRef>
              <c:f>'alphagamma- isothermal'!$K$35</c:f>
              <c:strCache>
                <c:ptCount val="1"/>
                <c:pt idx="0">
                  <c:v>comp. piston 
work [J]</c:v>
                </c:pt>
              </c:strCache>
            </c:strRef>
          </c:tx>
          <c:spPr>
            <a:ln w="28575" cap="rnd">
              <a:solidFill>
                <a:schemeClr val="accent1"/>
              </a:solidFill>
              <a:round/>
            </a:ln>
            <a:effectLst/>
          </c:spPr>
          <c:marker>
            <c:symbol val="none"/>
          </c:marker>
          <c:xVal>
            <c:numRef>
              <c:f>'alphagamma- isothermal'!$B$36:$B$436</c:f>
              <c:numCache>
                <c:formatCode>0.00</c:formatCode>
                <c:ptCount val="401"/>
                <c:pt idx="0" formatCode="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formatCode="0">
                  <c:v>2</c:v>
                </c:pt>
                <c:pt idx="101">
                  <c:v>2.0099999999999998</c:v>
                </c:pt>
                <c:pt idx="102">
                  <c:v>2.02</c:v>
                </c:pt>
                <c:pt idx="103">
                  <c:v>2.0299999999999998</c:v>
                </c:pt>
                <c:pt idx="104">
                  <c:v>2.04</c:v>
                </c:pt>
                <c:pt idx="105">
                  <c:v>2.0499999999999998</c:v>
                </c:pt>
                <c:pt idx="106">
                  <c:v>2.06</c:v>
                </c:pt>
                <c:pt idx="107">
                  <c:v>2.0699999999999998</c:v>
                </c:pt>
                <c:pt idx="108">
                  <c:v>2.08</c:v>
                </c:pt>
                <c:pt idx="109">
                  <c:v>2.09</c:v>
                </c:pt>
                <c:pt idx="110">
                  <c:v>2.1</c:v>
                </c:pt>
                <c:pt idx="111">
                  <c:v>2.11</c:v>
                </c:pt>
                <c:pt idx="112">
                  <c:v>2.12</c:v>
                </c:pt>
                <c:pt idx="113">
                  <c:v>2.13</c:v>
                </c:pt>
                <c:pt idx="114">
                  <c:v>2.14</c:v>
                </c:pt>
                <c:pt idx="115">
                  <c:v>2.15</c:v>
                </c:pt>
                <c:pt idx="116">
                  <c:v>2.16</c:v>
                </c:pt>
                <c:pt idx="117">
                  <c:v>2.17</c:v>
                </c:pt>
                <c:pt idx="118">
                  <c:v>2.1800000000000002</c:v>
                </c:pt>
                <c:pt idx="119">
                  <c:v>2.19</c:v>
                </c:pt>
                <c:pt idx="120">
                  <c:v>2.2000000000000002</c:v>
                </c:pt>
                <c:pt idx="121">
                  <c:v>2.21</c:v>
                </c:pt>
                <c:pt idx="122">
                  <c:v>2.2200000000000002</c:v>
                </c:pt>
                <c:pt idx="123">
                  <c:v>2.23</c:v>
                </c:pt>
                <c:pt idx="124">
                  <c:v>2.2400000000000002</c:v>
                </c:pt>
                <c:pt idx="125">
                  <c:v>2.25</c:v>
                </c:pt>
                <c:pt idx="126">
                  <c:v>2.2599999999999998</c:v>
                </c:pt>
                <c:pt idx="127">
                  <c:v>2.27</c:v>
                </c:pt>
                <c:pt idx="128">
                  <c:v>2.2799999999999998</c:v>
                </c:pt>
                <c:pt idx="129">
                  <c:v>2.29</c:v>
                </c:pt>
                <c:pt idx="130">
                  <c:v>2.2999999999999998</c:v>
                </c:pt>
                <c:pt idx="131">
                  <c:v>2.31</c:v>
                </c:pt>
                <c:pt idx="132">
                  <c:v>2.3199999999999998</c:v>
                </c:pt>
                <c:pt idx="133">
                  <c:v>2.33</c:v>
                </c:pt>
                <c:pt idx="134">
                  <c:v>2.34</c:v>
                </c:pt>
                <c:pt idx="135">
                  <c:v>2.35</c:v>
                </c:pt>
                <c:pt idx="136">
                  <c:v>2.36</c:v>
                </c:pt>
                <c:pt idx="137">
                  <c:v>2.37</c:v>
                </c:pt>
                <c:pt idx="138">
                  <c:v>2.38</c:v>
                </c:pt>
                <c:pt idx="139">
                  <c:v>2.39</c:v>
                </c:pt>
                <c:pt idx="140">
                  <c:v>2.4</c:v>
                </c:pt>
                <c:pt idx="141">
                  <c:v>2.41</c:v>
                </c:pt>
                <c:pt idx="142">
                  <c:v>2.42</c:v>
                </c:pt>
                <c:pt idx="143">
                  <c:v>2.4300000000000002</c:v>
                </c:pt>
                <c:pt idx="144">
                  <c:v>2.44</c:v>
                </c:pt>
                <c:pt idx="145">
                  <c:v>2.4500000000000002</c:v>
                </c:pt>
                <c:pt idx="146">
                  <c:v>2.46</c:v>
                </c:pt>
                <c:pt idx="147">
                  <c:v>2.4700000000000002</c:v>
                </c:pt>
                <c:pt idx="148">
                  <c:v>2.48</c:v>
                </c:pt>
                <c:pt idx="149">
                  <c:v>2.4900000000000002</c:v>
                </c:pt>
                <c:pt idx="150">
                  <c:v>2.5</c:v>
                </c:pt>
                <c:pt idx="151">
                  <c:v>2.5099999999999998</c:v>
                </c:pt>
                <c:pt idx="152">
                  <c:v>2.52</c:v>
                </c:pt>
                <c:pt idx="153">
                  <c:v>2.5299999999999998</c:v>
                </c:pt>
                <c:pt idx="154">
                  <c:v>2.54</c:v>
                </c:pt>
                <c:pt idx="155">
                  <c:v>2.5499999999999998</c:v>
                </c:pt>
                <c:pt idx="156">
                  <c:v>2.56</c:v>
                </c:pt>
                <c:pt idx="157">
                  <c:v>2.57</c:v>
                </c:pt>
                <c:pt idx="158">
                  <c:v>2.58</c:v>
                </c:pt>
                <c:pt idx="159">
                  <c:v>2.59</c:v>
                </c:pt>
                <c:pt idx="160">
                  <c:v>2.6</c:v>
                </c:pt>
                <c:pt idx="161">
                  <c:v>2.61</c:v>
                </c:pt>
                <c:pt idx="162">
                  <c:v>2.62</c:v>
                </c:pt>
                <c:pt idx="163">
                  <c:v>2.63</c:v>
                </c:pt>
                <c:pt idx="164">
                  <c:v>2.64</c:v>
                </c:pt>
                <c:pt idx="165">
                  <c:v>2.65</c:v>
                </c:pt>
                <c:pt idx="166">
                  <c:v>2.66</c:v>
                </c:pt>
                <c:pt idx="167">
                  <c:v>2.67</c:v>
                </c:pt>
                <c:pt idx="168">
                  <c:v>2.68</c:v>
                </c:pt>
                <c:pt idx="169">
                  <c:v>2.69</c:v>
                </c:pt>
                <c:pt idx="170">
                  <c:v>2.7</c:v>
                </c:pt>
                <c:pt idx="171">
                  <c:v>2.71</c:v>
                </c:pt>
                <c:pt idx="172">
                  <c:v>2.72</c:v>
                </c:pt>
                <c:pt idx="173">
                  <c:v>2.73</c:v>
                </c:pt>
                <c:pt idx="174">
                  <c:v>2.74</c:v>
                </c:pt>
                <c:pt idx="175">
                  <c:v>2.75</c:v>
                </c:pt>
                <c:pt idx="176">
                  <c:v>2.76</c:v>
                </c:pt>
                <c:pt idx="177">
                  <c:v>2.77</c:v>
                </c:pt>
                <c:pt idx="178">
                  <c:v>2.78</c:v>
                </c:pt>
                <c:pt idx="179">
                  <c:v>2.79</c:v>
                </c:pt>
                <c:pt idx="180">
                  <c:v>2.8</c:v>
                </c:pt>
                <c:pt idx="181">
                  <c:v>2.81</c:v>
                </c:pt>
                <c:pt idx="182">
                  <c:v>2.82</c:v>
                </c:pt>
                <c:pt idx="183">
                  <c:v>2.83</c:v>
                </c:pt>
                <c:pt idx="184">
                  <c:v>2.84</c:v>
                </c:pt>
                <c:pt idx="185">
                  <c:v>2.85</c:v>
                </c:pt>
                <c:pt idx="186">
                  <c:v>2.86</c:v>
                </c:pt>
                <c:pt idx="187">
                  <c:v>2.87</c:v>
                </c:pt>
                <c:pt idx="188">
                  <c:v>2.88</c:v>
                </c:pt>
                <c:pt idx="189">
                  <c:v>2.89</c:v>
                </c:pt>
                <c:pt idx="190">
                  <c:v>2.9</c:v>
                </c:pt>
                <c:pt idx="191">
                  <c:v>2.91</c:v>
                </c:pt>
                <c:pt idx="192">
                  <c:v>2.92</c:v>
                </c:pt>
                <c:pt idx="193">
                  <c:v>2.93</c:v>
                </c:pt>
                <c:pt idx="194">
                  <c:v>2.94</c:v>
                </c:pt>
                <c:pt idx="195">
                  <c:v>2.95</c:v>
                </c:pt>
                <c:pt idx="196">
                  <c:v>2.96</c:v>
                </c:pt>
                <c:pt idx="197">
                  <c:v>2.97</c:v>
                </c:pt>
                <c:pt idx="198">
                  <c:v>2.98</c:v>
                </c:pt>
                <c:pt idx="199">
                  <c:v>2.99</c:v>
                </c:pt>
                <c:pt idx="200" formatCode="0">
                  <c:v>3</c:v>
                </c:pt>
                <c:pt idx="201">
                  <c:v>3.01</c:v>
                </c:pt>
                <c:pt idx="202">
                  <c:v>3.02</c:v>
                </c:pt>
                <c:pt idx="203">
                  <c:v>3.03</c:v>
                </c:pt>
                <c:pt idx="204">
                  <c:v>3.04</c:v>
                </c:pt>
                <c:pt idx="205">
                  <c:v>3.05</c:v>
                </c:pt>
                <c:pt idx="206">
                  <c:v>3.06</c:v>
                </c:pt>
                <c:pt idx="207">
                  <c:v>3.07</c:v>
                </c:pt>
                <c:pt idx="208">
                  <c:v>3.08</c:v>
                </c:pt>
                <c:pt idx="209">
                  <c:v>3.09</c:v>
                </c:pt>
                <c:pt idx="210">
                  <c:v>3.1</c:v>
                </c:pt>
                <c:pt idx="211">
                  <c:v>3.11</c:v>
                </c:pt>
                <c:pt idx="212">
                  <c:v>3.12</c:v>
                </c:pt>
                <c:pt idx="213">
                  <c:v>3.13</c:v>
                </c:pt>
                <c:pt idx="214">
                  <c:v>3.14</c:v>
                </c:pt>
                <c:pt idx="215">
                  <c:v>3.15</c:v>
                </c:pt>
                <c:pt idx="216">
                  <c:v>3.16</c:v>
                </c:pt>
                <c:pt idx="217">
                  <c:v>3.17</c:v>
                </c:pt>
                <c:pt idx="218">
                  <c:v>3.18</c:v>
                </c:pt>
                <c:pt idx="219">
                  <c:v>3.19</c:v>
                </c:pt>
                <c:pt idx="220">
                  <c:v>3.2</c:v>
                </c:pt>
                <c:pt idx="221">
                  <c:v>3.21</c:v>
                </c:pt>
                <c:pt idx="222">
                  <c:v>3.22</c:v>
                </c:pt>
                <c:pt idx="223">
                  <c:v>3.23</c:v>
                </c:pt>
                <c:pt idx="224">
                  <c:v>3.24</c:v>
                </c:pt>
                <c:pt idx="225">
                  <c:v>3.25</c:v>
                </c:pt>
                <c:pt idx="226">
                  <c:v>3.26</c:v>
                </c:pt>
                <c:pt idx="227">
                  <c:v>3.27</c:v>
                </c:pt>
                <c:pt idx="228">
                  <c:v>3.28</c:v>
                </c:pt>
                <c:pt idx="229">
                  <c:v>3.29</c:v>
                </c:pt>
                <c:pt idx="230">
                  <c:v>3.3</c:v>
                </c:pt>
                <c:pt idx="231">
                  <c:v>3.31</c:v>
                </c:pt>
                <c:pt idx="232">
                  <c:v>3.32</c:v>
                </c:pt>
                <c:pt idx="233">
                  <c:v>3.33</c:v>
                </c:pt>
                <c:pt idx="234">
                  <c:v>3.34</c:v>
                </c:pt>
                <c:pt idx="235">
                  <c:v>3.35</c:v>
                </c:pt>
                <c:pt idx="236">
                  <c:v>3.36</c:v>
                </c:pt>
                <c:pt idx="237">
                  <c:v>3.37</c:v>
                </c:pt>
                <c:pt idx="238">
                  <c:v>3.38</c:v>
                </c:pt>
                <c:pt idx="239">
                  <c:v>3.39</c:v>
                </c:pt>
                <c:pt idx="240">
                  <c:v>3.4</c:v>
                </c:pt>
                <c:pt idx="241">
                  <c:v>3.41</c:v>
                </c:pt>
                <c:pt idx="242">
                  <c:v>3.42</c:v>
                </c:pt>
                <c:pt idx="243">
                  <c:v>3.43</c:v>
                </c:pt>
                <c:pt idx="244">
                  <c:v>3.44</c:v>
                </c:pt>
                <c:pt idx="245">
                  <c:v>3.45</c:v>
                </c:pt>
                <c:pt idx="246">
                  <c:v>3.46</c:v>
                </c:pt>
                <c:pt idx="247">
                  <c:v>3.47</c:v>
                </c:pt>
                <c:pt idx="248">
                  <c:v>3.48</c:v>
                </c:pt>
                <c:pt idx="249">
                  <c:v>3.49</c:v>
                </c:pt>
                <c:pt idx="250">
                  <c:v>3.5</c:v>
                </c:pt>
                <c:pt idx="251">
                  <c:v>3.51</c:v>
                </c:pt>
                <c:pt idx="252">
                  <c:v>3.52</c:v>
                </c:pt>
                <c:pt idx="253">
                  <c:v>3.53</c:v>
                </c:pt>
                <c:pt idx="254">
                  <c:v>3.54</c:v>
                </c:pt>
                <c:pt idx="255">
                  <c:v>3.55</c:v>
                </c:pt>
                <c:pt idx="256">
                  <c:v>3.56</c:v>
                </c:pt>
                <c:pt idx="257">
                  <c:v>3.57</c:v>
                </c:pt>
                <c:pt idx="258">
                  <c:v>3.58</c:v>
                </c:pt>
                <c:pt idx="259">
                  <c:v>3.59</c:v>
                </c:pt>
                <c:pt idx="260">
                  <c:v>3.6</c:v>
                </c:pt>
                <c:pt idx="261">
                  <c:v>3.61</c:v>
                </c:pt>
                <c:pt idx="262">
                  <c:v>3.62</c:v>
                </c:pt>
                <c:pt idx="263">
                  <c:v>3.63</c:v>
                </c:pt>
                <c:pt idx="264">
                  <c:v>3.64</c:v>
                </c:pt>
                <c:pt idx="265">
                  <c:v>3.65</c:v>
                </c:pt>
                <c:pt idx="266">
                  <c:v>3.66</c:v>
                </c:pt>
                <c:pt idx="267">
                  <c:v>3.67</c:v>
                </c:pt>
                <c:pt idx="268">
                  <c:v>3.68</c:v>
                </c:pt>
                <c:pt idx="269">
                  <c:v>3.69</c:v>
                </c:pt>
                <c:pt idx="270">
                  <c:v>3.7</c:v>
                </c:pt>
                <c:pt idx="271">
                  <c:v>3.71</c:v>
                </c:pt>
                <c:pt idx="272">
                  <c:v>3.72</c:v>
                </c:pt>
                <c:pt idx="273">
                  <c:v>3.73</c:v>
                </c:pt>
                <c:pt idx="274">
                  <c:v>3.74</c:v>
                </c:pt>
                <c:pt idx="275">
                  <c:v>3.75</c:v>
                </c:pt>
                <c:pt idx="276">
                  <c:v>3.76</c:v>
                </c:pt>
                <c:pt idx="277">
                  <c:v>3.77</c:v>
                </c:pt>
                <c:pt idx="278">
                  <c:v>3.78</c:v>
                </c:pt>
                <c:pt idx="279">
                  <c:v>3.79</c:v>
                </c:pt>
                <c:pt idx="280">
                  <c:v>3.8</c:v>
                </c:pt>
                <c:pt idx="281">
                  <c:v>3.81</c:v>
                </c:pt>
                <c:pt idx="282">
                  <c:v>3.82</c:v>
                </c:pt>
                <c:pt idx="283">
                  <c:v>3.83</c:v>
                </c:pt>
                <c:pt idx="284">
                  <c:v>3.84</c:v>
                </c:pt>
                <c:pt idx="285">
                  <c:v>3.85</c:v>
                </c:pt>
                <c:pt idx="286">
                  <c:v>3.86</c:v>
                </c:pt>
                <c:pt idx="287">
                  <c:v>3.87</c:v>
                </c:pt>
                <c:pt idx="288">
                  <c:v>3.88</c:v>
                </c:pt>
                <c:pt idx="289">
                  <c:v>3.89</c:v>
                </c:pt>
                <c:pt idx="290">
                  <c:v>3.9</c:v>
                </c:pt>
                <c:pt idx="291">
                  <c:v>3.91</c:v>
                </c:pt>
                <c:pt idx="292">
                  <c:v>3.92</c:v>
                </c:pt>
                <c:pt idx="293">
                  <c:v>3.93</c:v>
                </c:pt>
                <c:pt idx="294">
                  <c:v>3.94</c:v>
                </c:pt>
                <c:pt idx="295">
                  <c:v>3.95</c:v>
                </c:pt>
                <c:pt idx="296">
                  <c:v>3.96</c:v>
                </c:pt>
                <c:pt idx="297">
                  <c:v>3.97</c:v>
                </c:pt>
                <c:pt idx="298">
                  <c:v>3.98</c:v>
                </c:pt>
                <c:pt idx="299">
                  <c:v>3.99</c:v>
                </c:pt>
                <c:pt idx="300" formatCode="0">
                  <c:v>4</c:v>
                </c:pt>
                <c:pt idx="301">
                  <c:v>4.01</c:v>
                </c:pt>
                <c:pt idx="302">
                  <c:v>4.0199999999999996</c:v>
                </c:pt>
                <c:pt idx="303">
                  <c:v>4.03</c:v>
                </c:pt>
                <c:pt idx="304">
                  <c:v>4.04</c:v>
                </c:pt>
                <c:pt idx="305">
                  <c:v>4.05</c:v>
                </c:pt>
                <c:pt idx="306">
                  <c:v>4.0599999999999996</c:v>
                </c:pt>
                <c:pt idx="307">
                  <c:v>4.07</c:v>
                </c:pt>
                <c:pt idx="308">
                  <c:v>4.08</c:v>
                </c:pt>
                <c:pt idx="309">
                  <c:v>4.09</c:v>
                </c:pt>
                <c:pt idx="310">
                  <c:v>4.0999999999999996</c:v>
                </c:pt>
                <c:pt idx="311">
                  <c:v>4.1100000000000003</c:v>
                </c:pt>
                <c:pt idx="312">
                  <c:v>4.12</c:v>
                </c:pt>
                <c:pt idx="313">
                  <c:v>4.13</c:v>
                </c:pt>
                <c:pt idx="314">
                  <c:v>4.1399999999999997</c:v>
                </c:pt>
                <c:pt idx="315">
                  <c:v>4.1500000000000004</c:v>
                </c:pt>
                <c:pt idx="316">
                  <c:v>4.16</c:v>
                </c:pt>
                <c:pt idx="317">
                  <c:v>4.17</c:v>
                </c:pt>
                <c:pt idx="318">
                  <c:v>4.18</c:v>
                </c:pt>
                <c:pt idx="319">
                  <c:v>4.1900000000000004</c:v>
                </c:pt>
                <c:pt idx="320">
                  <c:v>4.2</c:v>
                </c:pt>
                <c:pt idx="321">
                  <c:v>4.21</c:v>
                </c:pt>
                <c:pt idx="322">
                  <c:v>4.22</c:v>
                </c:pt>
                <c:pt idx="323">
                  <c:v>4.2300000000000004</c:v>
                </c:pt>
                <c:pt idx="324">
                  <c:v>4.24</c:v>
                </c:pt>
                <c:pt idx="325">
                  <c:v>4.25</c:v>
                </c:pt>
                <c:pt idx="326">
                  <c:v>4.26</c:v>
                </c:pt>
                <c:pt idx="327">
                  <c:v>4.2699999999999996</c:v>
                </c:pt>
                <c:pt idx="328">
                  <c:v>4.28</c:v>
                </c:pt>
                <c:pt idx="329">
                  <c:v>4.29</c:v>
                </c:pt>
                <c:pt idx="330">
                  <c:v>4.3</c:v>
                </c:pt>
                <c:pt idx="331">
                  <c:v>4.3099999999999996</c:v>
                </c:pt>
                <c:pt idx="332">
                  <c:v>4.32</c:v>
                </c:pt>
                <c:pt idx="333">
                  <c:v>4.33</c:v>
                </c:pt>
                <c:pt idx="334">
                  <c:v>4.34</c:v>
                </c:pt>
                <c:pt idx="335">
                  <c:v>4.3499999999999996</c:v>
                </c:pt>
                <c:pt idx="336">
                  <c:v>4.3600000000000003</c:v>
                </c:pt>
                <c:pt idx="337">
                  <c:v>4.37</c:v>
                </c:pt>
                <c:pt idx="338">
                  <c:v>4.38</c:v>
                </c:pt>
                <c:pt idx="339">
                  <c:v>4.3899999999999997</c:v>
                </c:pt>
                <c:pt idx="340">
                  <c:v>4.4000000000000004</c:v>
                </c:pt>
                <c:pt idx="341">
                  <c:v>4.41</c:v>
                </c:pt>
                <c:pt idx="342">
                  <c:v>4.42</c:v>
                </c:pt>
                <c:pt idx="343">
                  <c:v>4.43</c:v>
                </c:pt>
                <c:pt idx="344">
                  <c:v>4.4400000000000004</c:v>
                </c:pt>
                <c:pt idx="345">
                  <c:v>4.45</c:v>
                </c:pt>
                <c:pt idx="346">
                  <c:v>4.46</c:v>
                </c:pt>
                <c:pt idx="347">
                  <c:v>4.47</c:v>
                </c:pt>
                <c:pt idx="348">
                  <c:v>4.4800000000000004</c:v>
                </c:pt>
                <c:pt idx="349">
                  <c:v>4.49</c:v>
                </c:pt>
                <c:pt idx="350">
                  <c:v>4.5</c:v>
                </c:pt>
                <c:pt idx="351">
                  <c:v>4.51</c:v>
                </c:pt>
                <c:pt idx="352">
                  <c:v>4.5199999999999996</c:v>
                </c:pt>
                <c:pt idx="353">
                  <c:v>4.53</c:v>
                </c:pt>
                <c:pt idx="354">
                  <c:v>4.54</c:v>
                </c:pt>
                <c:pt idx="355">
                  <c:v>4.55</c:v>
                </c:pt>
                <c:pt idx="356">
                  <c:v>4.5599999999999996</c:v>
                </c:pt>
                <c:pt idx="357">
                  <c:v>4.57</c:v>
                </c:pt>
                <c:pt idx="358">
                  <c:v>4.58</c:v>
                </c:pt>
                <c:pt idx="359">
                  <c:v>4.59</c:v>
                </c:pt>
                <c:pt idx="360">
                  <c:v>4.5999999999999996</c:v>
                </c:pt>
                <c:pt idx="361">
                  <c:v>4.6100000000000003</c:v>
                </c:pt>
                <c:pt idx="362">
                  <c:v>4.62</c:v>
                </c:pt>
                <c:pt idx="363">
                  <c:v>4.63</c:v>
                </c:pt>
                <c:pt idx="364">
                  <c:v>4.6399999999999997</c:v>
                </c:pt>
                <c:pt idx="365">
                  <c:v>4.6500000000000004</c:v>
                </c:pt>
                <c:pt idx="366">
                  <c:v>4.66</c:v>
                </c:pt>
                <c:pt idx="367">
                  <c:v>4.67</c:v>
                </c:pt>
                <c:pt idx="368">
                  <c:v>4.68</c:v>
                </c:pt>
                <c:pt idx="369">
                  <c:v>4.6900000000000004</c:v>
                </c:pt>
                <c:pt idx="370">
                  <c:v>4.7</c:v>
                </c:pt>
                <c:pt idx="371">
                  <c:v>4.71</c:v>
                </c:pt>
                <c:pt idx="372">
                  <c:v>4.72</c:v>
                </c:pt>
                <c:pt idx="373">
                  <c:v>4.7300000000000004</c:v>
                </c:pt>
                <c:pt idx="374">
                  <c:v>4.74</c:v>
                </c:pt>
                <c:pt idx="375">
                  <c:v>4.75</c:v>
                </c:pt>
                <c:pt idx="376">
                  <c:v>4.76</c:v>
                </c:pt>
                <c:pt idx="377">
                  <c:v>4.7699999999999996</c:v>
                </c:pt>
                <c:pt idx="378">
                  <c:v>4.78</c:v>
                </c:pt>
                <c:pt idx="379">
                  <c:v>4.79</c:v>
                </c:pt>
                <c:pt idx="380">
                  <c:v>4.8</c:v>
                </c:pt>
                <c:pt idx="381">
                  <c:v>4.8099999999999996</c:v>
                </c:pt>
                <c:pt idx="382">
                  <c:v>4.82</c:v>
                </c:pt>
                <c:pt idx="383">
                  <c:v>4.83</c:v>
                </c:pt>
                <c:pt idx="384">
                  <c:v>4.84</c:v>
                </c:pt>
                <c:pt idx="385">
                  <c:v>4.8499999999999996</c:v>
                </c:pt>
                <c:pt idx="386">
                  <c:v>4.8600000000000003</c:v>
                </c:pt>
                <c:pt idx="387">
                  <c:v>4.87</c:v>
                </c:pt>
                <c:pt idx="388">
                  <c:v>4.88</c:v>
                </c:pt>
                <c:pt idx="389">
                  <c:v>4.8899999999999997</c:v>
                </c:pt>
                <c:pt idx="390">
                  <c:v>4.9000000000000004</c:v>
                </c:pt>
                <c:pt idx="391">
                  <c:v>4.91</c:v>
                </c:pt>
                <c:pt idx="392">
                  <c:v>4.92</c:v>
                </c:pt>
                <c:pt idx="393">
                  <c:v>4.93</c:v>
                </c:pt>
                <c:pt idx="394">
                  <c:v>4.9400000000000004</c:v>
                </c:pt>
                <c:pt idx="395">
                  <c:v>4.95</c:v>
                </c:pt>
                <c:pt idx="396">
                  <c:v>4.96</c:v>
                </c:pt>
                <c:pt idx="397">
                  <c:v>4.97</c:v>
                </c:pt>
                <c:pt idx="398">
                  <c:v>4.9800000000000004</c:v>
                </c:pt>
                <c:pt idx="399">
                  <c:v>4.99</c:v>
                </c:pt>
                <c:pt idx="400">
                  <c:v>5</c:v>
                </c:pt>
              </c:numCache>
            </c:numRef>
          </c:xVal>
          <c:yVal>
            <c:numRef>
              <c:f>'alphagamma- isothermal'!$K$36:$K$436</c:f>
              <c:numCache>
                <c:formatCode>0.0</c:formatCode>
                <c:ptCount val="401"/>
                <c:pt idx="0">
                  <c:v>0</c:v>
                </c:pt>
                <c:pt idx="1">
                  <c:v>-3.7735429569685421</c:v>
                </c:pt>
                <c:pt idx="2">
                  <c:v>-3.7227929051545843</c:v>
                </c:pt>
                <c:pt idx="3">
                  <c:v>-3.671628612501729</c:v>
                </c:pt>
                <c:pt idx="4">
                  <c:v>-3.6200449864440838</c:v>
                </c:pt>
                <c:pt idx="5">
                  <c:v>-3.5680368505967399</c:v>
                </c:pt>
                <c:pt idx="6">
                  <c:v>-3.5155989430241896</c:v>
                </c:pt>
                <c:pt idx="7">
                  <c:v>-3.4627259144655906</c:v>
                </c:pt>
                <c:pt idx="8">
                  <c:v>-3.4094123265157159</c:v>
                </c:pt>
                <c:pt idx="9">
                  <c:v>-3.3556526497601955</c:v>
                </c:pt>
                <c:pt idx="10">
                  <c:v>-3.3014412618638</c:v>
                </c:pt>
                <c:pt idx="11">
                  <c:v>-3.2467724456102767</c:v>
                </c:pt>
                <c:pt idx="12">
                  <c:v>-3.1916403868924128</c:v>
                </c:pt>
                <c:pt idx="13">
                  <c:v>-3.1360391726507437</c:v>
                </c:pt>
                <c:pt idx="14">
                  <c:v>-3.0799627887594392</c:v>
                </c:pt>
                <c:pt idx="15">
                  <c:v>-3.0234051178577395</c:v>
                </c:pt>
                <c:pt idx="16">
                  <c:v>-2.9663599371253357</c:v>
                </c:pt>
                <c:pt idx="17">
                  <c:v>-2.9088209159999399</c:v>
                </c:pt>
                <c:pt idx="18">
                  <c:v>-2.8507816138353625</c:v>
                </c:pt>
                <c:pt idx="19">
                  <c:v>-2.7922354774981897</c:v>
                </c:pt>
                <c:pt idx="20">
                  <c:v>-2.7331758389012801</c:v>
                </c:pt>
                <c:pt idx="21">
                  <c:v>-2.6735959124720083</c:v>
                </c:pt>
                <c:pt idx="22">
                  <c:v>-2.6134887925533721</c:v>
                </c:pt>
                <c:pt idx="23">
                  <c:v>-2.5528474507357304</c:v>
                </c:pt>
                <c:pt idx="24">
                  <c:v>-2.4916647331171524</c:v>
                </c:pt>
                <c:pt idx="25">
                  <c:v>-2.4299333574900008</c:v>
                </c:pt>
                <c:pt idx="26">
                  <c:v>-2.3676459104515324</c:v>
                </c:pt>
                <c:pt idx="27">
                  <c:v>-2.3047948444360218</c:v>
                </c:pt>
                <c:pt idx="28">
                  <c:v>-2.2413724746659973</c:v>
                </c:pt>
                <c:pt idx="29">
                  <c:v>-2.1773709760199154</c:v>
                </c:pt>
                <c:pt idx="30">
                  <c:v>-2.1127823798136682</c:v>
                </c:pt>
                <c:pt idx="31">
                  <c:v>-2.0475985704930864</c:v>
                </c:pt>
                <c:pt idx="32">
                  <c:v>-1.9818112822346181</c:v>
                </c:pt>
                <c:pt idx="33">
                  <c:v>-1.9154120954510823</c:v>
                </c:pt>
                <c:pt idx="34">
                  <c:v>-1.8483924331995631</c:v>
                </c:pt>
                <c:pt idx="35">
                  <c:v>-1.7807435574880279</c:v>
                </c:pt>
                <c:pt idx="36">
                  <c:v>-1.7124565654775201</c:v>
                </c:pt>
                <c:pt idx="37">
                  <c:v>-1.643522385576297</c:v>
                </c:pt>
                <c:pt idx="38">
                  <c:v>-1.5739317734224509</c:v>
                </c:pt>
                <c:pt idx="39">
                  <c:v>-1.5036753077511447</c:v>
                </c:pt>
                <c:pt idx="40">
                  <c:v>-1.4327433861427239</c:v>
                </c:pt>
                <c:pt idx="41">
                  <c:v>-1.361126220647531</c:v>
                </c:pt>
                <c:pt idx="42">
                  <c:v>-1.2888138332833527</c:v>
                </c:pt>
                <c:pt idx="43">
                  <c:v>-1.2157960514010757</c:v>
                </c:pt>
                <c:pt idx="44">
                  <c:v>-1.142062502914087</c:v>
                </c:pt>
                <c:pt idx="45">
                  <c:v>-1.0676026113866264</c:v>
                </c:pt>
                <c:pt idx="46">
                  <c:v>-0.99240559097636483</c:v>
                </c:pt>
                <c:pt idx="47">
                  <c:v>-0.91646044122592463</c:v>
                </c:pt>
                <c:pt idx="48">
                  <c:v>-0.83975594169826306</c:v>
                </c:pt>
                <c:pt idx="49">
                  <c:v>-0.76228064645027305</c:v>
                </c:pt>
                <c:pt idx="50">
                  <c:v>-0.68402287833896036</c:v>
                </c:pt>
                <c:pt idx="51">
                  <c:v>-0.6049707231542093</c:v>
                </c:pt>
                <c:pt idx="52">
                  <c:v>-0.52511202357200204</c:v>
                </c:pt>
                <c:pt idx="53">
                  <c:v>-0.44443437292156801</c:v>
                </c:pt>
                <c:pt idx="54">
                  <c:v>-0.36292510875981193</c:v>
                </c:pt>
                <c:pt idx="55">
                  <c:v>-0.28057130624601728</c:v>
                </c:pt>
                <c:pt idx="56">
                  <c:v>-0.19735977130951121</c:v>
                </c:pt>
                <c:pt idx="57">
                  <c:v>-0.11327703360276349</c:v>
                </c:pt>
                <c:pt idx="58">
                  <c:v>-2.8309339231968572E-2</c:v>
                </c:pt>
                <c:pt idx="59">
                  <c:v>5.7557356743144973E-2</c:v>
                </c:pt>
                <c:pt idx="60">
                  <c:v>0.14433739804875109</c:v>
                </c:pt>
                <c:pt idx="61">
                  <c:v>0.23204543518476969</c:v>
                </c:pt>
                <c:pt idx="62">
                  <c:v>0.32069643367025846</c:v>
                </c:pt>
                <c:pt idx="63">
                  <c:v>0.41030568255619987</c:v>
                </c:pt>
                <c:pt idx="64">
                  <c:v>0.50088880321588281</c:v>
                </c:pt>
                <c:pt idx="65">
                  <c:v>0.59246175842336168</c:v>
                </c:pt>
                <c:pt idx="66">
                  <c:v>0.68504086173129386</c:v>
                </c:pt>
                <c:pt idx="67">
                  <c:v>0.77864278715945057</c:v>
                </c:pt>
                <c:pt idx="68">
                  <c:v>0.87328457920624958</c:v>
                </c:pt>
                <c:pt idx="69">
                  <c:v>0.9689836631957518</c:v>
                </c:pt>
                <c:pt idx="70">
                  <c:v>1.0657578559734007</c:v>
                </c:pt>
                <c:pt idx="71">
                  <c:v>1.163625376964289</c:v>
                </c:pt>
                <c:pt idx="72">
                  <c:v>1.2626048596083186</c:v>
                </c:pt>
                <c:pt idx="73">
                  <c:v>1.3627153631873972</c:v>
                </c:pt>
                <c:pt idx="74">
                  <c:v>1.4639763850603982</c:v>
                </c:pt>
                <c:pt idx="75">
                  <c:v>1.566407873322371</c:v>
                </c:pt>
                <c:pt idx="76">
                  <c:v>1.6700302399053071</c:v>
                </c:pt>
                <c:pt idx="77">
                  <c:v>1.7748643741384937</c:v>
                </c:pt>
                <c:pt idx="78">
                  <c:v>1.8809316567873995</c:v>
                </c:pt>
                <c:pt idx="79">
                  <c:v>1.9882539745908991</c:v>
                </c:pt>
                <c:pt idx="80">
                  <c:v>2.0968537353176209</c:v>
                </c:pt>
                <c:pt idx="81">
                  <c:v>2.2067538833631071</c:v>
                </c:pt>
                <c:pt idx="82">
                  <c:v>2.3179779159106872</c:v>
                </c:pt>
                <c:pt idx="83">
                  <c:v>2.4305498996799191</c:v>
                </c:pt>
                <c:pt idx="84">
                  <c:v>2.5444944882876182</c:v>
                </c:pt>
                <c:pt idx="85">
                  <c:v>2.6598369402479176</c:v>
                </c:pt>
                <c:pt idx="86">
                  <c:v>2.7766031376388569</c:v>
                </c:pt>
                <c:pt idx="87">
                  <c:v>2.8948196054644573</c:v>
                </c:pt>
                <c:pt idx="88">
                  <c:v>3.0145135317428369</c:v>
                </c:pt>
                <c:pt idx="89">
                  <c:v>3.1357127883521856</c:v>
                </c:pt>
                <c:pt idx="90">
                  <c:v>3.2584459526682186</c:v>
                </c:pt>
                <c:pt idx="91">
                  <c:v>3.3827423300284498</c:v>
                </c:pt>
                <c:pt idx="92">
                  <c:v>3.508631977060269</c:v>
                </c:pt>
                <c:pt idx="93">
                  <c:v>3.6361457259119185</c:v>
                </c:pt>
                <c:pt idx="94">
                  <c:v>3.7653152094273614</c:v>
                </c:pt>
                <c:pt idx="95">
                  <c:v>3.8961728873082349</c:v>
                </c:pt>
                <c:pt idx="96">
                  <c:v>4.0287520733083166</c:v>
                </c:pt>
                <c:pt idx="97">
                  <c:v>4.1630869635083618</c:v>
                </c:pt>
                <c:pt idx="98">
                  <c:v>4.2992126657217993</c:v>
                </c:pt>
                <c:pt idx="99">
                  <c:v>4.4371652300842328</c:v>
                </c:pt>
                <c:pt idx="100">
                  <c:v>4.5769816808829127</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-4.3801710689031994</c:v>
                </c:pt>
                <c:pt idx="202">
                  <c:v>-4.2429747265478843</c:v>
                </c:pt>
                <c:pt idx="203">
                  <c:v>-4.1075902947809162</c:v>
                </c:pt>
                <c:pt idx="204">
                  <c:v>-3.9739821150357519</c:v>
                </c:pt>
                <c:pt idx="205">
                  <c:v>-3.8421154583328767</c:v>
                </c:pt>
                <c:pt idx="206">
                  <c:v>-3.7119564951840651</c:v>
                </c:pt>
                <c:pt idx="207">
                  <c:v>-3.5834722666583536</c:v>
                </c:pt>
                <c:pt idx="208">
                  <c:v>-3.4566306565577336</c:v>
                </c:pt>
                <c:pt idx="209">
                  <c:v>-3.3314003646532622</c:v>
                </c:pt>
                <c:pt idx="210">
                  <c:v>-3.20775088093467</c:v>
                </c:pt>
                <c:pt idx="211">
                  <c:v>-3.0856524608290372</c:v>
                </c:pt>
                <c:pt idx="212">
                  <c:v>-2.965076101346241</c:v>
                </c:pt>
                <c:pt idx="213">
                  <c:v>-2.8459935181109399</c:v>
                </c:pt>
                <c:pt idx="214">
                  <c:v>-2.7283771232429674</c:v>
                </c:pt>
                <c:pt idx="215">
                  <c:v>-2.6122000040497455</c:v>
                </c:pt>
                <c:pt idx="216">
                  <c:v>-2.4974359024961612</c:v>
                </c:pt>
                <c:pt idx="217">
                  <c:v>-2.3840591954190176</c:v>
                </c:pt>
                <c:pt idx="218">
                  <c:v>-2.2720448754547622</c:v>
                </c:pt>
                <c:pt idx="219">
                  <c:v>-2.161368532650628</c:v>
                </c:pt>
                <c:pt idx="220">
                  <c:v>-2.0520063367307948</c:v>
                </c:pt>
                <c:pt idx="221">
                  <c:v>-1.9439350199905834</c:v>
                </c:pt>
                <c:pt idx="222">
                  <c:v>-1.8371318607927938</c:v>
                </c:pt>
                <c:pt idx="223">
                  <c:v>-1.7315746676416079</c:v>
                </c:pt>
                <c:pt idx="224">
                  <c:v>-1.6272417638107197</c:v>
                </c:pt>
                <c:pt idx="225">
                  <c:v>-1.5241119725031649</c:v>
                </c:pt>
                <c:pt idx="226">
                  <c:v>-1.4221646025216628</c:v>
                </c:pt>
                <c:pt idx="227">
                  <c:v>-1.3213794344289913</c:v>
                </c:pt>
                <c:pt idx="228">
                  <c:v>-1.2217367071789962</c:v>
                </c:pt>
                <c:pt idx="229">
                  <c:v>-1.1232171051996944</c:v>
                </c:pt>
                <c:pt idx="230">
                  <c:v>-1.0258017459106814</c:v>
                </c:pt>
                <c:pt idx="231">
                  <c:v>-0.92947216765794338</c:v>
                </c:pt>
                <c:pt idx="232">
                  <c:v>-0.8342103180498559</c:v>
                </c:pt>
                <c:pt idx="233">
                  <c:v>-0.73999854267891529</c:v>
                </c:pt>
                <c:pt idx="234">
                  <c:v>-0.6468195742143632</c:v>
                </c:pt>
                <c:pt idx="235">
                  <c:v>-0.55465652185160019</c:v>
                </c:pt>
                <c:pt idx="236">
                  <c:v>-0.46349286110479671</c:v>
                </c:pt>
                <c:pt idx="237">
                  <c:v>-0.37331242392981012</c:v>
                </c:pt>
                <c:pt idx="238">
                  <c:v>-0.28409938916493688</c:v>
                </c:pt>
                <c:pt idx="239">
                  <c:v>-0.19583827327765616</c:v>
                </c:pt>
                <c:pt idx="240">
                  <c:v>-0.10851392140603781</c:v>
                </c:pt>
                <c:pt idx="241">
                  <c:v>-2.2111498683848853E-2</c:v>
                </c:pt>
                <c:pt idx="242">
                  <c:v>6.3383518160979826E-2</c:v>
                </c:pt>
                <c:pt idx="243">
                  <c:v>0.14798534894461507</c:v>
                </c:pt>
                <c:pt idx="244">
                  <c:v>0.23170791791179934</c:v>
                </c:pt>
                <c:pt idx="245">
                  <c:v>0.31456486137580553</c:v>
                </c:pt>
                <c:pt idx="246">
                  <c:v>0.39656953512261695</c:v>
                </c:pt>
                <c:pt idx="247">
                  <c:v>0.47773502158780617</c:v>
                </c:pt>
                <c:pt idx="248">
                  <c:v>0.55807413681419415</c:v>
                </c:pt>
                <c:pt idx="249">
                  <c:v>0.63759943719808598</c:v>
                </c:pt>
                <c:pt idx="250">
                  <c:v>0.71632322603150866</c:v>
                </c:pt>
                <c:pt idx="251">
                  <c:v>0.79425755984764557</c:v>
                </c:pt>
                <c:pt idx="252">
                  <c:v>0.8714142545763115</c:v>
                </c:pt>
                <c:pt idx="253">
                  <c:v>0.94780489151610336</c:v>
                </c:pt>
                <c:pt idx="254">
                  <c:v>1.0234408231295093</c:v>
                </c:pt>
                <c:pt idx="255">
                  <c:v>1.0983331786671269</c:v>
                </c:pt>
                <c:pt idx="256">
                  <c:v>1.1724928696268235</c:v>
                </c:pt>
                <c:pt idx="257">
                  <c:v>1.2459305950534387</c:v>
                </c:pt>
                <c:pt idx="258">
                  <c:v>1.3186568466844646</c:v>
                </c:pt>
                <c:pt idx="259">
                  <c:v>1.3906819139468853</c:v>
                </c:pt>
                <c:pt idx="260">
                  <c:v>1.4620158888101948</c:v>
                </c:pt>
                <c:pt idx="261">
                  <c:v>1.5326686705003592</c:v>
                </c:pt>
                <c:pt idx="262">
                  <c:v>1.6026499700794006</c:v>
                </c:pt>
                <c:pt idx="263">
                  <c:v>1.671969314895009</c:v>
                </c:pt>
                <c:pt idx="264">
                  <c:v>1.7406360529044951</c:v>
                </c:pt>
                <c:pt idx="265">
                  <c:v>1.8086593568771745</c:v>
                </c:pt>
                <c:pt idx="266">
                  <c:v>1.8760482284791875</c:v>
                </c:pt>
                <c:pt idx="267">
                  <c:v>1.9428115022445422</c:v>
                </c:pt>
                <c:pt idx="268">
                  <c:v>2.0089578494360798</c:v>
                </c:pt>
                <c:pt idx="269">
                  <c:v>2.0744957817998961</c:v>
                </c:pt>
                <c:pt idx="270">
                  <c:v>2.1394336552166502</c:v>
                </c:pt>
                <c:pt idx="271">
                  <c:v>2.203779673253023</c:v>
                </c:pt>
                <c:pt idx="272">
                  <c:v>2.2675418906165095</c:v>
                </c:pt>
                <c:pt idx="273">
                  <c:v>2.3307282165166177</c:v>
                </c:pt>
                <c:pt idx="274">
                  <c:v>2.3933464179353847</c:v>
                </c:pt>
                <c:pt idx="275">
                  <c:v>2.4554041228100894</c:v>
                </c:pt>
                <c:pt idx="276">
                  <c:v>2.516908823130851</c:v>
                </c:pt>
                <c:pt idx="277">
                  <c:v>2.5778678779558186</c:v>
                </c:pt>
                <c:pt idx="278">
                  <c:v>2.638288516346444</c:v>
                </c:pt>
                <c:pt idx="279">
                  <c:v>2.6981778402253274</c:v>
                </c:pt>
                <c:pt idx="280">
                  <c:v>2.7575428271590061</c:v>
                </c:pt>
                <c:pt idx="281">
                  <c:v>2.8163903330679561</c:v>
                </c:pt>
                <c:pt idx="282">
                  <c:v>2.8747270948660462</c:v>
                </c:pt>
                <c:pt idx="283">
                  <c:v>2.9325597330315634</c:v>
                </c:pt>
                <c:pt idx="284">
                  <c:v>2.9898947541118632</c:v>
                </c:pt>
                <c:pt idx="285">
                  <c:v>3.0467385531636526</c:v>
                </c:pt>
                <c:pt idx="286">
                  <c:v>3.1030974161308085</c:v>
                </c:pt>
                <c:pt idx="287">
                  <c:v>3.1589775221616163</c:v>
                </c:pt>
                <c:pt idx="288">
                  <c:v>3.2143849458671836</c:v>
                </c:pt>
                <c:pt idx="289">
                  <c:v>3.2693256595228015</c:v>
                </c:pt>
                <c:pt idx="290">
                  <c:v>3.3238055352138947</c:v>
                </c:pt>
                <c:pt idx="291">
                  <c:v>3.3778303469282256</c:v>
                </c:pt>
                <c:pt idx="292">
                  <c:v>3.4314057725958471</c:v>
                </c:pt>
                <c:pt idx="293">
                  <c:v>3.4845373960784021</c:v>
                </c:pt>
                <c:pt idx="294">
                  <c:v>3.5372307091091564</c:v>
                </c:pt>
                <c:pt idx="295">
                  <c:v>3.5894911131852463</c:v>
                </c:pt>
                <c:pt idx="296">
                  <c:v>3.6413239214134503</c:v>
                </c:pt>
                <c:pt idx="297">
                  <c:v>3.6927343603108649</c:v>
                </c:pt>
                <c:pt idx="298">
                  <c:v>3.7437275715617124</c:v>
                </c:pt>
                <c:pt idx="299">
                  <c:v>3.7943086137315825</c:v>
                </c:pt>
                <c:pt idx="300">
                  <c:v>3.8444824639402353</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numCache>
            </c:numRef>
          </c:yVal>
          <c:smooth val="0"/>
          <c:extLst>
            <c:ext xmlns:c16="http://schemas.microsoft.com/office/drawing/2014/chart" uri="{C3380CC4-5D6E-409C-BE32-E72D297353CC}">
              <c16:uniqueId val="{00000001-2F60-4A6D-8B6A-EE4C9D77101E}"/>
            </c:ext>
          </c:extLst>
        </c:ser>
        <c:dLbls>
          <c:showLegendKey val="0"/>
          <c:showVal val="0"/>
          <c:showCatName val="0"/>
          <c:showSerName val="0"/>
          <c:showPercent val="0"/>
          <c:showBubbleSize val="0"/>
        </c:dLbls>
        <c:axId val="636255384"/>
        <c:axId val="636255712"/>
        <c:extLst>
          <c:ext xmlns:c15="http://schemas.microsoft.com/office/drawing/2012/chart" uri="{02D57815-91ED-43cb-92C2-25804820EDAC}">
            <c15:filteredScatterSeries>
              <c15:ser>
                <c:idx val="2"/>
                <c:order val="2"/>
                <c:tx>
                  <c:strRef>
                    <c:extLst>
                      <c:ext uri="{02D57815-91ED-43cb-92C2-25804820EDAC}">
                        <c15:formulaRef>
                          <c15:sqref>'alphagamma- isothermal'!$I$35</c15:sqref>
                        </c15:formulaRef>
                      </c:ext>
                    </c:extLst>
                    <c:strCache>
                      <c:ptCount val="1"/>
                      <c:pt idx="0">
                        <c:v>total indicated work [J]</c:v>
                      </c:pt>
                    </c:strCache>
                  </c:strRef>
                </c:tx>
                <c:spPr>
                  <a:ln w="28575" cap="rnd">
                    <a:solidFill>
                      <a:schemeClr val="accent3"/>
                    </a:solidFill>
                    <a:round/>
                  </a:ln>
                  <a:effectLst/>
                </c:spPr>
                <c:marker>
                  <c:symbol val="none"/>
                </c:marker>
                <c:xVal>
                  <c:numRef>
                    <c:extLst>
                      <c:ext uri="{02D57815-91ED-43cb-92C2-25804820EDAC}">
                        <c15:formulaRef>
                          <c15:sqref>'alphagamma- isothermal'!$B$36:$B$79</c15:sqref>
                        </c15:formulaRef>
                      </c:ext>
                    </c:extLst>
                    <c:numCache>
                      <c:formatCode>0.00</c:formatCode>
                      <c:ptCount val="44"/>
                      <c:pt idx="0" formatCode="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numCache>
                  </c:numRef>
                </c:xVal>
                <c:yVal>
                  <c:numRef>
                    <c:extLst>
                      <c:ext uri="{02D57815-91ED-43cb-92C2-25804820EDAC}">
                        <c15:formulaRef>
                          <c15:sqref>'alphagamma- isothermal'!$I$36:$I$77</c15:sqref>
                        </c15:formulaRef>
                      </c:ext>
                    </c:extLst>
                    <c:numCache>
                      <c:formatCode>0.0</c:formatCode>
                      <c:ptCount val="42"/>
                      <c:pt idx="0">
                        <c:v>0</c:v>
                      </c:pt>
                      <c:pt idx="1">
                        <c:v>-3.7735429569686487</c:v>
                      </c:pt>
                      <c:pt idx="2">
                        <c:v>-3.7227929051544777</c:v>
                      </c:pt>
                      <c:pt idx="3">
                        <c:v>-3.6716286125018325</c:v>
                      </c:pt>
                      <c:pt idx="4">
                        <c:v>-3.6200449864439803</c:v>
                      </c:pt>
                      <c:pt idx="5">
                        <c:v>-3.5680368505968403</c:v>
                      </c:pt>
                      <c:pt idx="6">
                        <c:v>-3.5155989430240888</c:v>
                      </c:pt>
                      <c:pt idx="7">
                        <c:v>-3.4627259144656883</c:v>
                      </c:pt>
                      <c:pt idx="8">
                        <c:v>-3.4094123265156182</c:v>
                      </c:pt>
                      <c:pt idx="9">
                        <c:v>-3.3556526497602901</c:v>
                      </c:pt>
                      <c:pt idx="10">
                        <c:v>-3.3014412618637059</c:v>
                      </c:pt>
                      <c:pt idx="11">
                        <c:v>-3.2467724456103682</c:v>
                      </c:pt>
                      <c:pt idx="12">
                        <c:v>-3.1916403868923213</c:v>
                      </c:pt>
                      <c:pt idx="13">
                        <c:v>-3.1360391726508321</c:v>
                      </c:pt>
                      <c:pt idx="14">
                        <c:v>-3.0799627887593513</c:v>
                      </c:pt>
                      <c:pt idx="15">
                        <c:v>-3.0234051178578247</c:v>
                      </c:pt>
                      <c:pt idx="16">
                        <c:v>-2.9663599371252505</c:v>
                      </c:pt>
                      <c:pt idx="17">
                        <c:v>-2.908820916000022</c:v>
                      </c:pt>
                      <c:pt idx="18">
                        <c:v>-2.8507816138352808</c:v>
                      </c:pt>
                      <c:pt idx="19">
                        <c:v>-2.7922354774982687</c:v>
                      </c:pt>
                      <c:pt idx="20">
                        <c:v>-2.733175838901202</c:v>
                      </c:pt>
                      <c:pt idx="21">
                        <c:v>-2.6735959124720838</c:v>
                      </c:pt>
                      <c:pt idx="22">
                        <c:v>-2.613488792553297</c:v>
                      </c:pt>
                      <c:pt idx="23">
                        <c:v>-2.5528474507358023</c:v>
                      </c:pt>
                      <c:pt idx="24">
                        <c:v>-2.4916647331170809</c:v>
                      </c:pt>
                      <c:pt idx="25">
                        <c:v>-2.4299333574900692</c:v>
                      </c:pt>
                      <c:pt idx="26">
                        <c:v>-2.3676459104514644</c:v>
                      </c:pt>
                      <c:pt idx="27">
                        <c:v>-2.3047948444360866</c:v>
                      </c:pt>
                      <c:pt idx="28">
                        <c:v>-2.2413724746659334</c:v>
                      </c:pt>
                      <c:pt idx="29">
                        <c:v>-2.1773709760199771</c:v>
                      </c:pt>
                      <c:pt idx="30">
                        <c:v>-2.1127823798136078</c:v>
                      </c:pt>
                      <c:pt idx="31">
                        <c:v>-2.0475985704931441</c:v>
                      </c:pt>
                      <c:pt idx="32">
                        <c:v>-1.9818112822345615</c:v>
                      </c:pt>
                      <c:pt idx="33">
                        <c:v>-1.9154120954511362</c:v>
                      </c:pt>
                      <c:pt idx="34">
                        <c:v>-1.8483924331995103</c:v>
                      </c:pt>
                      <c:pt idx="35">
                        <c:v>-1.7807435574880781</c:v>
                      </c:pt>
                      <c:pt idx="36">
                        <c:v>-1.7124565654774713</c:v>
                      </c:pt>
                      <c:pt idx="37">
                        <c:v>-1.6435223855763432</c:v>
                      </c:pt>
                      <c:pt idx="38">
                        <c:v>-1.5739317734224059</c:v>
                      </c:pt>
                      <c:pt idx="39">
                        <c:v>-1.5036753077511871</c:v>
                      </c:pt>
                      <c:pt idx="40">
                        <c:v>-1.432743386142683</c:v>
                      </c:pt>
                      <c:pt idx="41">
                        <c:v>-1.3611262206475692</c:v>
                      </c:pt>
                    </c:numCache>
                  </c:numRef>
                </c:yVal>
                <c:smooth val="0"/>
                <c:extLst>
                  <c:ext xmlns:c16="http://schemas.microsoft.com/office/drawing/2014/chart" uri="{C3380CC4-5D6E-409C-BE32-E72D297353CC}">
                    <c16:uniqueId val="{00000002-2F60-4A6D-8B6A-EE4C9D77101E}"/>
                  </c:ext>
                </c:extLst>
              </c15:ser>
            </c15:filteredScatterSeries>
          </c:ext>
        </c:extLst>
      </c:scatterChart>
      <c:valAx>
        <c:axId val="636255384"/>
        <c:scaling>
          <c:orientation val="minMax"/>
          <c:max val="4.9000000000000004"/>
          <c:min val="1"/>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6255712"/>
        <c:crosses val="autoZero"/>
        <c:crossBetween val="midCat"/>
        <c:majorUnit val="1"/>
      </c:valAx>
      <c:valAx>
        <c:axId val="636255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work [J]</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362553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bg1">
          <a:lumMod val="50000"/>
        </a:schemeClr>
      </a:solidFill>
      <a:round/>
    </a:ln>
    <a:effectLst>
      <a:outerShdw blurRad="50800" dist="38100" dir="2700000" algn="tl" rotWithShape="0">
        <a:prstClr val="black">
          <a:alpha val="40000"/>
        </a:prstClr>
      </a:outerShdw>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305539</xdr:colOff>
      <xdr:row>2</xdr:row>
      <xdr:rowOff>8163</xdr:rowOff>
    </xdr:from>
    <xdr:to>
      <xdr:col>5</xdr:col>
      <xdr:colOff>1069189</xdr:colOff>
      <xdr:row>17</xdr:row>
      <xdr:rowOff>294438</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225" b="11087"/>
        <a:stretch/>
      </xdr:blipFill>
      <xdr:spPr bwMode="auto">
        <a:xfrm>
          <a:off x="3725014" y="570138"/>
          <a:ext cx="2992500" cy="3420000"/>
        </a:xfrm>
        <a:prstGeom prst="rect">
          <a:avLst/>
        </a:prstGeom>
        <a:ln>
          <a:solidFill>
            <a:schemeClr val="bg1">
              <a:lumMod val="50000"/>
            </a:schemeClr>
          </a:solidFill>
        </a:ln>
        <a:effectLst>
          <a:outerShdw blurRad="50800" dist="38100" dir="2700000" algn="tl" rotWithShape="0">
            <a:prstClr val="black">
              <a:alpha val="40000"/>
            </a:prstClr>
          </a:outerShdw>
        </a:effectLst>
        <a:extLst>
          <a:ext uri="{53640926-AAD7-44D8-BBD7-CCE9431645EC}">
            <a14:shadowObscured xmlns:a14="http://schemas.microsoft.com/office/drawing/2010/main"/>
          </a:ext>
        </a:extLst>
      </xdr:spPr>
    </xdr:pic>
    <xdr:clientData/>
  </xdr:twoCellAnchor>
  <xdr:twoCellAnchor>
    <xdr:from>
      <xdr:col>6</xdr:col>
      <xdr:colOff>164643</xdr:colOff>
      <xdr:row>2</xdr:row>
      <xdr:rowOff>2038</xdr:rowOff>
    </xdr:from>
    <xdr:to>
      <xdr:col>9</xdr:col>
      <xdr:colOff>853368</xdr:colOff>
      <xdr:row>17</xdr:row>
      <xdr:rowOff>288313</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299357</xdr:colOff>
      <xdr:row>18</xdr:row>
      <xdr:rowOff>152399</xdr:rowOff>
    </xdr:from>
    <xdr:to>
      <xdr:col>5</xdr:col>
      <xdr:colOff>1058507</xdr:colOff>
      <xdr:row>32</xdr:row>
      <xdr:rowOff>52049</xdr:rowOff>
    </xdr:to>
    <xdr:graphicFrame macro="">
      <xdr:nvGraphicFramePr>
        <xdr:cNvPr id="4" name="Diagramm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1066800</xdr:colOff>
      <xdr:row>2</xdr:row>
      <xdr:rowOff>9525</xdr:rowOff>
    </xdr:from>
    <xdr:to>
      <xdr:col>14</xdr:col>
      <xdr:colOff>319500</xdr:colOff>
      <xdr:row>17</xdr:row>
      <xdr:rowOff>276226</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11172825" y="571500"/>
          <a:ext cx="4320000" cy="3400426"/>
        </a:xfrm>
        <a:prstGeom prst="rect">
          <a:avLst/>
        </a:prstGeom>
        <a:solidFill>
          <a:schemeClr val="lt1"/>
        </a:solidFill>
        <a:ln w="9525" cmpd="sng">
          <a:solidFill>
            <a:schemeClr val="bg1">
              <a:lumMod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Explanation</a:t>
          </a:r>
          <a:r>
            <a:rPr lang="en-US" sz="1200" b="1" baseline="0"/>
            <a:t> and </a:t>
          </a:r>
          <a:r>
            <a:rPr lang="en-US" sz="1200" b="1"/>
            <a:t>Instructions:</a:t>
          </a:r>
        </a:p>
        <a:p>
          <a:r>
            <a:rPr lang="en-US" sz="1100"/>
            <a:t>The simulation</a:t>
          </a:r>
          <a:r>
            <a:rPr lang="en-US" sz="1100" baseline="0"/>
            <a:t> is based on the isothermal analysis ("Schmidt-Anlaysis") of a stirling engine in alphagamma® configuration, which means that there is an additional compression volume II integrated (see Figure). Besides the assumption of constant hot and cold gas temperatures, the simulation does not use the typical sinusodial piston movement of a real crankshaft-driven engine, but a sequential one just like the theoretical ideal stirling cycle which is widely-used in literature.</a:t>
          </a:r>
        </a:p>
        <a:p>
          <a:endParaRPr lang="en-US" sz="1100" baseline="0"/>
        </a:p>
        <a:p>
          <a:r>
            <a:rPr lang="en-US" sz="1100"/>
            <a:t>The main</a:t>
          </a:r>
          <a:r>
            <a:rPr lang="en-US" sz="1100" baseline="0"/>
            <a:t> engine dimensions can by varied in the "Inputs" field. The default values are similar to an existing alphagamma</a:t>
          </a:r>
          <a:r>
            <a:rPr lang="en-US" sz="1100" baseline="0">
              <a:solidFill>
                <a:schemeClr val="dk1"/>
              </a:solidFill>
              <a:effectLst/>
              <a:latin typeface="+mn-lt"/>
              <a:ea typeface="+mn-ea"/>
              <a:cs typeface="+mn-cs"/>
            </a:rPr>
            <a:t>®</a:t>
          </a:r>
          <a:r>
            <a:rPr lang="en-US" sz="1100" baseline="0"/>
            <a:t> engine prototype. In particular, please pay attention to the effect of changes of the "Step piston diameter d1" to the p-V-diagram. If d1 is set to 0 (pure gamma engine), the classical isothermal/isochoric cycle can be seen. When d1 is increased (alphagamma), isothermal/isobaric behaviour is approached.</a:t>
          </a:r>
        </a:p>
        <a:p>
          <a:endParaRPr lang="en-US" sz="1100" baseline="0"/>
        </a:p>
        <a:p>
          <a:r>
            <a:rPr lang="en-US" sz="1100" baseline="0"/>
            <a:t>For more information, especially about the alphagamma</a:t>
          </a:r>
          <a:r>
            <a:rPr lang="en-US" sz="1100" baseline="0">
              <a:solidFill>
                <a:schemeClr val="dk1"/>
              </a:solidFill>
              <a:effectLst/>
              <a:latin typeface="+mn-lt"/>
              <a:ea typeface="+mn-ea"/>
              <a:cs typeface="+mn-cs"/>
            </a:rPr>
            <a:t>®</a:t>
          </a:r>
          <a:r>
            <a:rPr lang="en-US" sz="1100" baseline="0"/>
            <a:t> technology, please visit: www.frauscher-motors.com</a:t>
          </a:r>
        </a:p>
        <a:p>
          <a:pPr algn="r"/>
          <a:r>
            <a:rPr lang="en-US" sz="900">
              <a:solidFill>
                <a:schemeClr val="bg1">
                  <a:lumMod val="50000"/>
                </a:schemeClr>
              </a:solidFill>
            </a:rPr>
            <a:t>St. Marienkirchen, Austria,</a:t>
          </a:r>
          <a:r>
            <a:rPr lang="en-US" sz="900" baseline="0">
              <a:solidFill>
                <a:schemeClr val="bg1">
                  <a:lumMod val="50000"/>
                </a:schemeClr>
              </a:solidFill>
            </a:rPr>
            <a:t> 10.02.</a:t>
          </a:r>
          <a:r>
            <a:rPr lang="en-US" sz="900">
              <a:solidFill>
                <a:schemeClr val="bg1">
                  <a:lumMod val="50000"/>
                </a:schemeClr>
              </a:solidFill>
            </a:rPr>
            <a:t>2022</a:t>
          </a:r>
        </a:p>
      </xdr:txBody>
    </xdr:sp>
    <xdr:clientData/>
  </xdr:twoCellAnchor>
  <xdr:twoCellAnchor editAs="oneCell">
    <xdr:from>
      <xdr:col>12</xdr:col>
      <xdr:colOff>581025</xdr:colOff>
      <xdr:row>0</xdr:row>
      <xdr:rowOff>95250</xdr:rowOff>
    </xdr:from>
    <xdr:to>
      <xdr:col>14</xdr:col>
      <xdr:colOff>298210</xdr:colOff>
      <xdr:row>1</xdr:row>
      <xdr:rowOff>141732</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30325" y="95250"/>
          <a:ext cx="1441210" cy="408432"/>
        </a:xfrm>
        <a:prstGeom prst="rect">
          <a:avLst/>
        </a:prstGeom>
        <a:ln>
          <a:solidFill>
            <a:schemeClr val="bg1">
              <a:lumMod val="50000"/>
            </a:schemeClr>
          </a:solidFill>
        </a:ln>
      </xdr:spPr>
    </xdr:pic>
    <xdr:clientData/>
  </xdr:twoCellAnchor>
  <xdr:twoCellAnchor>
    <xdr:from>
      <xdr:col>6</xdr:col>
      <xdr:colOff>171449</xdr:colOff>
      <xdr:row>18</xdr:row>
      <xdr:rowOff>157162</xdr:rowOff>
    </xdr:from>
    <xdr:to>
      <xdr:col>9</xdr:col>
      <xdr:colOff>860174</xdr:colOff>
      <xdr:row>32</xdr:row>
      <xdr:rowOff>56812</xdr:rowOff>
    </xdr:to>
    <xdr:graphicFrame macro="">
      <xdr:nvGraphicFramePr>
        <xdr:cNvPr id="7" name="Diagramm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1076325</xdr:colOff>
      <xdr:row>18</xdr:row>
      <xdr:rowOff>157162</xdr:rowOff>
    </xdr:from>
    <xdr:to>
      <xdr:col>14</xdr:col>
      <xdr:colOff>329025</xdr:colOff>
      <xdr:row>32</xdr:row>
      <xdr:rowOff>56812</xdr:rowOff>
    </xdr:to>
    <xdr:graphicFrame macro="">
      <xdr:nvGraphicFramePr>
        <xdr:cNvPr id="8" name="Diagramm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36"/>
  <sheetViews>
    <sheetView showGridLines="0" tabSelected="1" zoomScale="115" zoomScaleNormal="115" workbookViewId="0">
      <selection activeCell="C7" sqref="C7"/>
    </sheetView>
  </sheetViews>
  <sheetFormatPr baseColWidth="10" defaultRowHeight="15" x14ac:dyDescent="0.25"/>
  <cols>
    <col min="1" max="1" width="16.7109375" customWidth="1"/>
    <col min="2" max="2" width="17.85546875" customWidth="1"/>
    <col min="3" max="12" width="16.7109375" customWidth="1"/>
    <col min="13" max="13" width="12.85546875" customWidth="1"/>
    <col min="14" max="14" width="13" customWidth="1"/>
    <col min="17" max="17" width="12.42578125" bestFit="1" customWidth="1"/>
    <col min="19" max="19" width="12" bestFit="1" customWidth="1"/>
    <col min="20" max="20" width="16.140625" customWidth="1"/>
    <col min="21" max="21" width="15.28515625" customWidth="1"/>
    <col min="23" max="23" width="13.28515625" customWidth="1"/>
    <col min="24" max="24" width="12.7109375" customWidth="1"/>
    <col min="27" max="27" width="16.28515625" customWidth="1"/>
    <col min="28" max="28" width="13.7109375" customWidth="1"/>
    <col min="29" max="29" width="14.5703125" customWidth="1"/>
    <col min="30" max="30" width="12.7109375" customWidth="1"/>
  </cols>
  <sheetData>
    <row r="1" spans="1:32" ht="28.5" x14ac:dyDescent="0.45">
      <c r="A1" s="24" t="s">
        <v>31</v>
      </c>
      <c r="B1" s="23"/>
      <c r="C1" s="23"/>
      <c r="D1" s="23"/>
      <c r="E1" s="23"/>
      <c r="F1" s="23"/>
      <c r="G1" s="23"/>
      <c r="H1" s="23"/>
      <c r="I1" s="4"/>
    </row>
    <row r="2" spans="1:32" ht="15.95" customHeight="1" x14ac:dyDescent="0.4">
      <c r="A2" s="1"/>
      <c r="I2" s="4"/>
    </row>
    <row r="3" spans="1:32" ht="26.25" x14ac:dyDescent="0.4">
      <c r="A3" s="37" t="s">
        <v>5</v>
      </c>
      <c r="B3" s="37"/>
      <c r="C3" s="37"/>
      <c r="I3" s="4"/>
    </row>
    <row r="4" spans="1:32" ht="15.95" customHeight="1" x14ac:dyDescent="0.25">
      <c r="A4" s="36" t="s">
        <v>7</v>
      </c>
      <c r="B4" s="36"/>
      <c r="C4" s="15">
        <v>0.09</v>
      </c>
      <c r="H4" s="4"/>
      <c r="I4" s="4"/>
      <c r="J4" s="4"/>
      <c r="K4" s="4"/>
    </row>
    <row r="5" spans="1:32" ht="15.95" customHeight="1" x14ac:dyDescent="0.25">
      <c r="A5" s="36" t="s">
        <v>8</v>
      </c>
      <c r="B5" s="36"/>
      <c r="C5" s="15">
        <v>0.11</v>
      </c>
      <c r="H5" s="2"/>
      <c r="I5" s="4"/>
      <c r="J5" s="10"/>
      <c r="K5" s="4"/>
      <c r="O5" s="2"/>
    </row>
    <row r="6" spans="1:32" ht="15.95" customHeight="1" x14ac:dyDescent="0.25">
      <c r="A6" s="38" t="s">
        <v>9</v>
      </c>
      <c r="B6" s="38"/>
      <c r="C6" s="22">
        <v>0.09</v>
      </c>
      <c r="I6" s="4"/>
      <c r="J6" s="4"/>
      <c r="K6" s="4"/>
      <c r="M6" s="4"/>
      <c r="V6" s="6"/>
      <c r="W6" s="6"/>
    </row>
    <row r="7" spans="1:32" ht="15.95" customHeight="1" x14ac:dyDescent="0.25">
      <c r="A7" s="36" t="s">
        <v>10</v>
      </c>
      <c r="B7" s="36"/>
      <c r="C7" s="15">
        <v>0.06</v>
      </c>
      <c r="H7" s="2">
        <v>0</v>
      </c>
      <c r="I7" s="7">
        <f>C27</f>
        <v>4259697.6588731352</v>
      </c>
      <c r="J7" s="4"/>
      <c r="K7" s="4"/>
    </row>
    <row r="8" spans="1:32" ht="15.95" customHeight="1" x14ac:dyDescent="0.25">
      <c r="A8" s="36" t="s">
        <v>26</v>
      </c>
      <c r="B8" s="36"/>
      <c r="C8" s="16">
        <f>200*0.000001</f>
        <v>1.9999999999999998E-4</v>
      </c>
      <c r="H8">
        <f>0.002</f>
        <v>2E-3</v>
      </c>
      <c r="I8" s="25">
        <f>C27</f>
        <v>4259697.6588731352</v>
      </c>
      <c r="M8" s="11"/>
      <c r="O8" s="4"/>
      <c r="P8" s="5"/>
      <c r="Q8" s="4"/>
      <c r="R8" s="5"/>
    </row>
    <row r="9" spans="1:32" ht="15.95" customHeight="1" x14ac:dyDescent="0.25">
      <c r="A9" s="36" t="s">
        <v>28</v>
      </c>
      <c r="B9" s="36"/>
      <c r="C9" s="16">
        <f>200*0.000001</f>
        <v>1.9999999999999998E-4</v>
      </c>
      <c r="L9" s="5"/>
      <c r="M9" s="9"/>
      <c r="O9" s="4"/>
      <c r="P9" s="5"/>
      <c r="Q9" s="4"/>
      <c r="R9" s="5"/>
    </row>
    <row r="10" spans="1:32" ht="15.95" customHeight="1" x14ac:dyDescent="0.25">
      <c r="A10" s="36" t="s">
        <v>27</v>
      </c>
      <c r="B10" s="36"/>
      <c r="C10" s="16">
        <f>200*0.000001</f>
        <v>1.9999999999999998E-4</v>
      </c>
      <c r="L10" s="5"/>
      <c r="M10" s="4"/>
      <c r="O10" s="4"/>
      <c r="P10" s="4"/>
      <c r="Q10" s="4"/>
      <c r="R10" s="5"/>
    </row>
    <row r="11" spans="1:32" ht="15.95" customHeight="1" x14ac:dyDescent="0.25">
      <c r="A11" s="36" t="s">
        <v>11</v>
      </c>
      <c r="B11" s="36"/>
      <c r="C11" s="21">
        <v>4.4999999999999997E-3</v>
      </c>
      <c r="G11" s="4"/>
      <c r="H11" s="5"/>
      <c r="M11" s="4"/>
      <c r="O11" s="4"/>
      <c r="P11" s="5"/>
      <c r="Q11" s="4"/>
      <c r="R11" s="5"/>
      <c r="T11" s="5"/>
    </row>
    <row r="12" spans="1:32" ht="15.95" customHeight="1" x14ac:dyDescent="0.25">
      <c r="A12" s="36" t="s">
        <v>25</v>
      </c>
      <c r="B12" s="36"/>
      <c r="C12" s="17">
        <v>2077</v>
      </c>
      <c r="G12" s="4"/>
      <c r="H12" s="5"/>
      <c r="O12" s="4"/>
      <c r="P12" s="4"/>
      <c r="Q12" s="4"/>
      <c r="R12" s="4"/>
      <c r="S12" s="5"/>
      <c r="T12" s="4"/>
      <c r="U12" s="5"/>
      <c r="AD12" s="2"/>
      <c r="AE12" s="2"/>
    </row>
    <row r="13" spans="1:32" ht="15.95" customHeight="1" x14ac:dyDescent="0.25">
      <c r="A13" s="36" t="s">
        <v>0</v>
      </c>
      <c r="B13" s="36"/>
      <c r="C13" s="17">
        <v>330</v>
      </c>
      <c r="G13" s="4"/>
      <c r="H13" s="5"/>
      <c r="O13" s="4"/>
      <c r="P13" s="4"/>
      <c r="Q13" s="4"/>
      <c r="R13" s="4"/>
      <c r="S13" s="4"/>
      <c r="T13" s="7"/>
      <c r="U13" s="5"/>
      <c r="AD13" s="2"/>
    </row>
    <row r="14" spans="1:32" ht="15.95" customHeight="1" x14ac:dyDescent="0.25">
      <c r="A14" s="36" t="s">
        <v>1</v>
      </c>
      <c r="B14" s="36"/>
      <c r="C14" s="17">
        <v>990</v>
      </c>
      <c r="G14" s="4"/>
      <c r="H14" s="5"/>
      <c r="O14" s="5"/>
      <c r="P14" s="4"/>
      <c r="Q14" s="4"/>
      <c r="R14" s="4"/>
      <c r="S14" s="7"/>
      <c r="T14" s="4"/>
      <c r="U14" s="5"/>
      <c r="AE14" s="2"/>
      <c r="AF14" s="2"/>
    </row>
    <row r="15" spans="1:32" ht="15.95" customHeight="1" x14ac:dyDescent="0.25">
      <c r="A15" s="36" t="s">
        <v>19</v>
      </c>
      <c r="B15" s="36"/>
      <c r="C15" s="18">
        <f>1000/60</f>
        <v>16.666666666666668</v>
      </c>
      <c r="G15" s="4"/>
      <c r="H15" s="5"/>
      <c r="K15" s="5"/>
      <c r="AE15" s="2"/>
    </row>
    <row r="16" spans="1:32" ht="15.95" customHeight="1" x14ac:dyDescent="0.25">
      <c r="A16" s="8"/>
      <c r="B16" s="8"/>
      <c r="C16" s="12"/>
      <c r="E16" s="8"/>
      <c r="F16" s="8"/>
      <c r="G16" s="5"/>
      <c r="H16" s="5"/>
      <c r="K16" s="5"/>
      <c r="AE16" s="2"/>
    </row>
    <row r="17" spans="1:31" ht="15.95" customHeight="1" x14ac:dyDescent="0.25">
      <c r="A17" s="8"/>
      <c r="B17" s="8"/>
      <c r="C17" s="12"/>
      <c r="E17" s="8"/>
      <c r="F17" s="8"/>
      <c r="G17" s="5"/>
      <c r="H17" s="5"/>
      <c r="K17" s="5"/>
      <c r="AE17" s="2"/>
    </row>
    <row r="18" spans="1:31" ht="26.25" x14ac:dyDescent="0.4">
      <c r="A18" s="39" t="s">
        <v>6</v>
      </c>
      <c r="B18" s="39"/>
      <c r="C18" s="39"/>
      <c r="E18" s="8"/>
      <c r="F18" s="8"/>
      <c r="G18" s="5"/>
      <c r="H18" s="5"/>
      <c r="K18" s="5"/>
      <c r="AE18" s="2"/>
    </row>
    <row r="19" spans="1:31" ht="15.95" customHeight="1" x14ac:dyDescent="0.25">
      <c r="A19" s="36" t="s">
        <v>3</v>
      </c>
      <c r="B19" s="36"/>
      <c r="C19" s="19">
        <f>(C5^2-C6^2)*PI()/4</f>
        <v>3.1415926535897933E-3</v>
      </c>
      <c r="E19" s="8"/>
      <c r="F19" s="8"/>
      <c r="G19" s="5"/>
      <c r="H19" s="5"/>
      <c r="K19" s="5"/>
      <c r="AE19" s="2"/>
    </row>
    <row r="20" spans="1:31" ht="15.95" customHeight="1" x14ac:dyDescent="0.25">
      <c r="A20" s="36" t="s">
        <v>2</v>
      </c>
      <c r="B20" s="36"/>
      <c r="C20" s="19">
        <f>C5^2*PI()/4</f>
        <v>9.5033177771091243E-3</v>
      </c>
      <c r="E20" s="8"/>
      <c r="F20" s="8"/>
      <c r="G20" s="5"/>
      <c r="H20" s="5"/>
      <c r="K20" s="5"/>
      <c r="AE20" s="2"/>
    </row>
    <row r="21" spans="1:31" ht="15.95" customHeight="1" x14ac:dyDescent="0.25">
      <c r="A21" s="36" t="s">
        <v>4</v>
      </c>
      <c r="B21" s="36"/>
      <c r="C21" s="19">
        <f>C4^2*PI()/4</f>
        <v>6.3617251235193305E-3</v>
      </c>
      <c r="E21" s="8"/>
      <c r="F21" s="8"/>
      <c r="G21" s="5"/>
      <c r="H21" s="5"/>
      <c r="K21" s="5"/>
      <c r="AE21" s="2"/>
    </row>
    <row r="22" spans="1:31" ht="15.95" customHeight="1" x14ac:dyDescent="0.25">
      <c r="A22" s="36" t="s">
        <v>15</v>
      </c>
      <c r="B22" s="36"/>
      <c r="C22" s="19">
        <f>MAX(G36:G435)-MIN(G36:G435)</f>
        <v>7.6340701482232177E-4</v>
      </c>
      <c r="E22" s="8"/>
      <c r="F22" s="8"/>
      <c r="G22" s="5"/>
      <c r="H22" s="5"/>
      <c r="K22" s="5"/>
      <c r="AE22" s="2"/>
    </row>
    <row r="23" spans="1:31" ht="15.95" customHeight="1" x14ac:dyDescent="0.25">
      <c r="A23" s="36" t="s">
        <v>21</v>
      </c>
      <c r="B23" s="36"/>
      <c r="C23" s="20">
        <f>(MAX(G36:G435)/MIN(G36:G435))</f>
        <v>1.9681817556232912</v>
      </c>
      <c r="E23" s="8"/>
      <c r="F23" s="8"/>
      <c r="G23" s="5"/>
      <c r="H23" s="5"/>
      <c r="K23" s="5"/>
      <c r="AE23" s="2"/>
    </row>
    <row r="24" spans="1:31" ht="15.95" customHeight="1" x14ac:dyDescent="0.25">
      <c r="A24" s="36" t="s">
        <v>35</v>
      </c>
      <c r="B24" s="36"/>
      <c r="C24" s="17">
        <f>(C14-C13)/LN(C14/C13)</f>
        <v>600.75788957371265</v>
      </c>
      <c r="E24" s="8"/>
      <c r="F24" s="8"/>
      <c r="G24" s="5"/>
      <c r="H24" s="5"/>
      <c r="K24" s="5"/>
      <c r="AE24" s="2"/>
    </row>
    <row r="25" spans="1:31" ht="15.95" customHeight="1" x14ac:dyDescent="0.25">
      <c r="A25" s="36" t="s">
        <v>12</v>
      </c>
      <c r="B25" s="36"/>
      <c r="C25" s="17">
        <f>MAX(H36:H435)</f>
        <v>5458791.0892493781</v>
      </c>
      <c r="E25" s="8"/>
      <c r="F25" s="8"/>
      <c r="G25" s="5"/>
      <c r="H25" s="5"/>
      <c r="K25" s="5"/>
      <c r="AE25" s="2"/>
    </row>
    <row r="26" spans="1:31" ht="15.95" customHeight="1" x14ac:dyDescent="0.25">
      <c r="A26" s="36" t="s">
        <v>13</v>
      </c>
      <c r="B26" s="36"/>
      <c r="C26" s="17">
        <f>MIN(H36:H435)</f>
        <v>3252506.8971180827</v>
      </c>
      <c r="E26" s="8"/>
      <c r="F26" s="8"/>
      <c r="G26" s="5"/>
      <c r="H26" s="5"/>
      <c r="K26" s="5"/>
      <c r="AE26" s="2"/>
    </row>
    <row r="27" spans="1:31" ht="15.95" customHeight="1" x14ac:dyDescent="0.25">
      <c r="A27" s="36" t="s">
        <v>14</v>
      </c>
      <c r="B27" s="36"/>
      <c r="C27" s="17">
        <f>AVERAGE(H36:H435)</f>
        <v>4259697.6588731352</v>
      </c>
      <c r="E27" s="8"/>
      <c r="F27" s="8"/>
      <c r="G27" s="5"/>
      <c r="H27" s="5"/>
      <c r="K27" s="5"/>
      <c r="AE27" s="2"/>
    </row>
    <row r="28" spans="1:31" ht="15.95" customHeight="1" x14ac:dyDescent="0.25">
      <c r="A28" s="36" t="s">
        <v>42</v>
      </c>
      <c r="B28" s="36"/>
      <c r="C28" s="18">
        <f>SUM(K36:K436)</f>
        <v>11.831823131512833</v>
      </c>
      <c r="E28" s="8"/>
      <c r="F28" s="8"/>
      <c r="G28" s="5"/>
      <c r="H28" s="5"/>
      <c r="K28" s="5"/>
      <c r="AE28" s="2"/>
    </row>
    <row r="29" spans="1:31" ht="15.95" customHeight="1" x14ac:dyDescent="0.25">
      <c r="A29" s="36" t="s">
        <v>43</v>
      </c>
      <c r="B29" s="36"/>
      <c r="C29" s="18">
        <f>SUM(J36:J436)</f>
        <v>-838.18690755107059</v>
      </c>
      <c r="E29" s="8"/>
      <c r="F29" s="8"/>
      <c r="G29" s="5"/>
      <c r="H29" s="5"/>
      <c r="K29" s="5"/>
      <c r="AE29" s="2"/>
    </row>
    <row r="30" spans="1:31" ht="15.95" customHeight="1" x14ac:dyDescent="0.25">
      <c r="A30" s="36" t="s">
        <v>29</v>
      </c>
      <c r="B30" s="36"/>
      <c r="C30" s="18">
        <f>SUM(I36:I436)</f>
        <v>-826.35508441955847</v>
      </c>
      <c r="E30" s="8"/>
      <c r="F30" s="8"/>
      <c r="G30" s="5"/>
      <c r="H30" s="5"/>
      <c r="K30" s="5"/>
      <c r="AE30" s="2"/>
    </row>
    <row r="31" spans="1:31" ht="15.95" customHeight="1" x14ac:dyDescent="0.25">
      <c r="A31" s="36" t="s">
        <v>30</v>
      </c>
      <c r="B31" s="36"/>
      <c r="C31" s="18">
        <f>C30*C15/1000</f>
        <v>-13.772584740325977</v>
      </c>
      <c r="E31" s="8"/>
      <c r="F31" s="8"/>
      <c r="G31" s="5"/>
      <c r="H31" s="5"/>
      <c r="K31" s="5"/>
      <c r="AE31" s="2"/>
    </row>
    <row r="32" spans="1:31" ht="15.95" customHeight="1" x14ac:dyDescent="0.25">
      <c r="A32" s="8"/>
      <c r="B32" s="8"/>
      <c r="C32" s="12"/>
      <c r="E32" s="8"/>
      <c r="F32" s="8"/>
      <c r="G32" s="5"/>
      <c r="H32" s="5"/>
      <c r="K32" s="5"/>
      <c r="AE32" s="2"/>
    </row>
    <row r="33" spans="1:16383" ht="15.95" customHeight="1" x14ac:dyDescent="0.4">
      <c r="A33" s="8"/>
      <c r="B33" s="8"/>
      <c r="C33" s="12"/>
      <c r="D33" s="26"/>
      <c r="E33" s="26"/>
      <c r="F33" s="26"/>
      <c r="G33" s="26"/>
      <c r="H33" s="26"/>
      <c r="I33" s="26"/>
      <c r="J33" s="26"/>
      <c r="K33" s="26"/>
      <c r="L33" s="26"/>
      <c r="M33" s="26"/>
      <c r="AE33" s="2"/>
    </row>
    <row r="34" spans="1:16383" ht="26.25" customHeight="1" x14ac:dyDescent="0.25">
      <c r="A34" s="41" t="s">
        <v>16</v>
      </c>
      <c r="B34" s="41"/>
      <c r="C34" s="41"/>
      <c r="D34" s="41"/>
      <c r="E34" s="41"/>
      <c r="F34" s="41"/>
      <c r="G34" s="41"/>
      <c r="H34" s="41"/>
      <c r="I34" s="41"/>
      <c r="J34" s="41"/>
      <c r="K34" s="41"/>
      <c r="L34" s="41"/>
      <c r="M34" s="41"/>
    </row>
    <row r="35" spans="1:16383" s="3" customFormat="1" ht="33" customHeight="1" x14ac:dyDescent="0.25">
      <c r="A35" s="29" t="s">
        <v>45</v>
      </c>
      <c r="B35" s="29" t="s">
        <v>44</v>
      </c>
      <c r="C35" s="29" t="s">
        <v>33</v>
      </c>
      <c r="D35" s="29" t="s">
        <v>34</v>
      </c>
      <c r="E35" s="29" t="s">
        <v>18</v>
      </c>
      <c r="F35" s="29" t="s">
        <v>17</v>
      </c>
      <c r="G35" s="29" t="s">
        <v>32</v>
      </c>
      <c r="H35" s="29" t="s">
        <v>36</v>
      </c>
      <c r="I35" s="29" t="s">
        <v>41</v>
      </c>
      <c r="J35" s="29" t="s">
        <v>37</v>
      </c>
      <c r="K35" s="29" t="s">
        <v>38</v>
      </c>
      <c r="L35" s="29" t="s">
        <v>39</v>
      </c>
      <c r="M35" s="29" t="s">
        <v>40</v>
      </c>
      <c r="N35" s="13"/>
      <c r="O35" s="13"/>
      <c r="P35" s="13"/>
      <c r="Q35" s="13"/>
      <c r="R35" s="13"/>
      <c r="S35" s="13"/>
      <c r="T35" s="13"/>
      <c r="U35" s="13"/>
      <c r="V35" s="13"/>
      <c r="W35" s="13"/>
      <c r="X35" s="13"/>
      <c r="Y35" s="13"/>
      <c r="Z35" s="13"/>
      <c r="AA35" s="13"/>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c r="AMJ35" s="14"/>
      <c r="AMK35" s="14"/>
      <c r="AML35" s="14"/>
      <c r="AMM35" s="14"/>
      <c r="AMN35" s="14"/>
      <c r="AMO35" s="14"/>
      <c r="AMP35" s="14"/>
      <c r="AMQ35" s="14"/>
      <c r="AMR35" s="14"/>
      <c r="AMS35" s="14"/>
      <c r="AMT35" s="14"/>
      <c r="AMU35" s="14"/>
      <c r="AMV35" s="14"/>
      <c r="AMW35" s="14"/>
      <c r="AMX35" s="14"/>
      <c r="AMY35" s="14"/>
      <c r="AMZ35" s="14"/>
      <c r="ANA35" s="14"/>
      <c r="ANB35" s="14"/>
      <c r="ANC35" s="14"/>
      <c r="AND35" s="14"/>
      <c r="ANE35" s="14"/>
      <c r="ANF35" s="14"/>
      <c r="ANG35" s="14"/>
      <c r="ANH35" s="14"/>
      <c r="ANI35" s="14"/>
      <c r="ANJ35" s="14"/>
      <c r="ANK35" s="14"/>
      <c r="ANL35" s="14"/>
      <c r="ANM35" s="14"/>
      <c r="ANN35" s="14"/>
      <c r="ANO35" s="14"/>
      <c r="ANP35" s="14"/>
      <c r="ANQ35" s="14"/>
      <c r="ANR35" s="14"/>
      <c r="ANS35" s="14"/>
      <c r="ANT35" s="14"/>
      <c r="ANU35" s="14"/>
      <c r="ANV35" s="14"/>
      <c r="ANW35" s="14"/>
      <c r="ANX35" s="14"/>
      <c r="ANY35" s="14"/>
      <c r="ANZ35" s="14"/>
      <c r="AOA35" s="14"/>
      <c r="AOB35" s="14"/>
      <c r="AOC35" s="14"/>
      <c r="AOD35" s="14"/>
      <c r="AOE35" s="14"/>
      <c r="AOF35" s="14"/>
      <c r="AOG35" s="14"/>
      <c r="AOH35" s="14"/>
      <c r="AOI35" s="14"/>
      <c r="AOJ35" s="14"/>
      <c r="AOK35" s="14"/>
      <c r="AOL35" s="14"/>
      <c r="AOM35" s="14"/>
      <c r="AON35" s="14"/>
      <c r="AOO35" s="14"/>
      <c r="AOP35" s="14"/>
      <c r="AOQ35" s="14"/>
      <c r="AOR35" s="14"/>
      <c r="AOS35" s="14"/>
      <c r="AOT35" s="14"/>
      <c r="AOU35" s="14"/>
      <c r="AOV35" s="14"/>
      <c r="AOW35" s="14"/>
      <c r="AOX35" s="14"/>
      <c r="AOY35" s="14"/>
      <c r="AOZ35" s="14"/>
      <c r="APA35" s="14"/>
      <c r="APB35" s="14"/>
      <c r="APC35" s="14"/>
      <c r="APD35" s="14"/>
      <c r="APE35" s="14"/>
      <c r="APF35" s="14"/>
      <c r="APG35" s="14"/>
      <c r="APH35" s="14"/>
      <c r="API35" s="14"/>
      <c r="APJ35" s="14"/>
      <c r="APK35" s="14"/>
      <c r="APL35" s="14"/>
      <c r="APM35" s="14"/>
      <c r="APN35" s="14"/>
      <c r="APO35" s="14"/>
      <c r="APP35" s="14"/>
      <c r="APQ35" s="14"/>
      <c r="APR35" s="14"/>
      <c r="APS35" s="14"/>
      <c r="APT35" s="14"/>
      <c r="APU35" s="14"/>
      <c r="APV35" s="14"/>
      <c r="APW35" s="14"/>
      <c r="APX35" s="14"/>
      <c r="APY35" s="14"/>
      <c r="APZ35" s="14"/>
      <c r="AQA35" s="14"/>
      <c r="AQB35" s="14"/>
      <c r="AQC35" s="14"/>
      <c r="AQD35" s="14"/>
      <c r="AQE35" s="14"/>
      <c r="AQF35" s="14"/>
      <c r="AQG35" s="14"/>
      <c r="AQH35" s="14"/>
      <c r="AQI35" s="14"/>
      <c r="AQJ35" s="14"/>
      <c r="AQK35" s="14"/>
      <c r="AQL35" s="14"/>
      <c r="AQM35" s="14"/>
      <c r="AQN35" s="14"/>
      <c r="AQO35" s="14"/>
      <c r="AQP35" s="14"/>
      <c r="AQQ35" s="14"/>
      <c r="AQR35" s="14"/>
      <c r="AQS35" s="14"/>
      <c r="AQT35" s="14"/>
      <c r="AQU35" s="14"/>
      <c r="AQV35" s="14"/>
      <c r="AQW35" s="14"/>
      <c r="AQX35" s="14"/>
      <c r="AQY35" s="14"/>
      <c r="AQZ35" s="14"/>
      <c r="ARA35" s="14"/>
      <c r="ARB35" s="14"/>
      <c r="ARC35" s="14"/>
      <c r="ARD35" s="14"/>
      <c r="ARE35" s="14"/>
      <c r="ARF35" s="14"/>
      <c r="ARG35" s="14"/>
      <c r="ARH35" s="14"/>
      <c r="ARI35" s="14"/>
      <c r="ARJ35" s="14"/>
      <c r="ARK35" s="14"/>
      <c r="ARL35" s="14"/>
      <c r="ARM35" s="14"/>
      <c r="ARN35" s="14"/>
      <c r="ARO35" s="14"/>
      <c r="ARP35" s="14"/>
      <c r="ARQ35" s="14"/>
      <c r="ARR35" s="14"/>
      <c r="ARS35" s="14"/>
      <c r="ART35" s="14"/>
      <c r="ARU35" s="14"/>
      <c r="ARV35" s="14"/>
      <c r="ARW35" s="14"/>
      <c r="ARX35" s="14"/>
      <c r="ARY35" s="14"/>
      <c r="ARZ35" s="14"/>
      <c r="ASA35" s="14"/>
      <c r="ASB35" s="14"/>
      <c r="ASC35" s="14"/>
      <c r="ASD35" s="14"/>
      <c r="ASE35" s="14"/>
      <c r="ASF35" s="14"/>
      <c r="ASG35" s="14"/>
      <c r="ASH35" s="14"/>
      <c r="ASI35" s="14"/>
      <c r="ASJ35" s="14"/>
      <c r="ASK35" s="14"/>
      <c r="ASL35" s="14"/>
      <c r="ASM35" s="14"/>
      <c r="ASN35" s="14"/>
      <c r="ASO35" s="14"/>
      <c r="ASP35" s="14"/>
      <c r="ASQ35" s="14"/>
      <c r="ASR35" s="14"/>
      <c r="ASS35" s="14"/>
      <c r="AST35" s="14"/>
      <c r="ASU35" s="14"/>
      <c r="ASV35" s="14"/>
      <c r="ASW35" s="14"/>
      <c r="ASX35" s="14"/>
      <c r="ASY35" s="14"/>
      <c r="ASZ35" s="14"/>
      <c r="ATA35" s="14"/>
      <c r="ATB35" s="14"/>
      <c r="ATC35" s="14"/>
      <c r="ATD35" s="14"/>
      <c r="ATE35" s="14"/>
      <c r="ATF35" s="14"/>
      <c r="ATG35" s="14"/>
      <c r="ATH35" s="14"/>
      <c r="ATI35" s="14"/>
      <c r="ATJ35" s="14"/>
      <c r="ATK35" s="14"/>
      <c r="ATL35" s="14"/>
      <c r="ATM35" s="14"/>
      <c r="ATN35" s="14"/>
      <c r="ATO35" s="14"/>
      <c r="ATP35" s="14"/>
      <c r="ATQ35" s="14"/>
      <c r="ATR35" s="14"/>
      <c r="ATS35" s="14"/>
      <c r="ATT35" s="14"/>
      <c r="ATU35" s="14"/>
      <c r="ATV35" s="14"/>
      <c r="ATW35" s="14"/>
      <c r="ATX35" s="14"/>
      <c r="ATY35" s="14"/>
      <c r="ATZ35" s="14"/>
      <c r="AUA35" s="14"/>
      <c r="AUB35" s="14"/>
      <c r="AUC35" s="14"/>
      <c r="AUD35" s="14"/>
      <c r="AUE35" s="14"/>
      <c r="AUF35" s="14"/>
      <c r="AUG35" s="14"/>
      <c r="AUH35" s="14"/>
      <c r="AUI35" s="14"/>
      <c r="AUJ35" s="14"/>
      <c r="AUK35" s="14"/>
      <c r="AUL35" s="14"/>
      <c r="AUM35" s="14"/>
      <c r="AUN35" s="14"/>
      <c r="AUO35" s="14"/>
      <c r="AUP35" s="14"/>
      <c r="AUQ35" s="14"/>
      <c r="AUR35" s="14"/>
      <c r="AUS35" s="14"/>
      <c r="AUT35" s="14"/>
      <c r="AUU35" s="14"/>
      <c r="AUV35" s="14"/>
      <c r="AUW35" s="14"/>
      <c r="AUX35" s="14"/>
      <c r="AUY35" s="14"/>
      <c r="AUZ35" s="14"/>
      <c r="AVA35" s="14"/>
      <c r="AVB35" s="14"/>
      <c r="AVC35" s="14"/>
      <c r="AVD35" s="14"/>
      <c r="AVE35" s="14"/>
      <c r="AVF35" s="14"/>
      <c r="AVG35" s="14"/>
      <c r="AVH35" s="14"/>
      <c r="AVI35" s="14"/>
      <c r="AVJ35" s="14"/>
      <c r="AVK35" s="14"/>
      <c r="AVL35" s="14"/>
      <c r="AVM35" s="14"/>
      <c r="AVN35" s="14"/>
      <c r="AVO35" s="14"/>
      <c r="AVP35" s="14"/>
      <c r="AVQ35" s="14"/>
      <c r="AVR35" s="14"/>
      <c r="AVS35" s="14"/>
      <c r="AVT35" s="14"/>
      <c r="AVU35" s="14"/>
      <c r="AVV35" s="14"/>
      <c r="AVW35" s="14"/>
      <c r="AVX35" s="14"/>
      <c r="AVY35" s="14"/>
      <c r="AVZ35" s="14"/>
      <c r="AWA35" s="14"/>
      <c r="AWB35" s="14"/>
      <c r="AWC35" s="14"/>
      <c r="AWD35" s="14"/>
      <c r="AWE35" s="14"/>
      <c r="AWF35" s="14"/>
      <c r="AWG35" s="14"/>
      <c r="AWH35" s="14"/>
      <c r="AWI35" s="14"/>
      <c r="AWJ35" s="14"/>
      <c r="AWK35" s="14"/>
      <c r="AWL35" s="14"/>
      <c r="AWM35" s="14"/>
      <c r="AWN35" s="14"/>
      <c r="AWO35" s="14"/>
      <c r="AWP35" s="14"/>
      <c r="AWQ35" s="14"/>
      <c r="AWR35" s="14"/>
      <c r="AWS35" s="14"/>
      <c r="AWT35" s="14"/>
      <c r="AWU35" s="14"/>
      <c r="AWV35" s="14"/>
      <c r="AWW35" s="14"/>
      <c r="AWX35" s="14"/>
      <c r="AWY35" s="14"/>
      <c r="AWZ35" s="14"/>
      <c r="AXA35" s="14"/>
      <c r="AXB35" s="14"/>
      <c r="AXC35" s="14"/>
      <c r="AXD35" s="14"/>
      <c r="AXE35" s="14"/>
      <c r="AXF35" s="14"/>
      <c r="AXG35" s="14"/>
      <c r="AXH35" s="14"/>
      <c r="AXI35" s="14"/>
      <c r="AXJ35" s="14"/>
      <c r="AXK35" s="14"/>
      <c r="AXL35" s="14"/>
      <c r="AXM35" s="14"/>
      <c r="AXN35" s="14"/>
      <c r="AXO35" s="14"/>
      <c r="AXP35" s="14"/>
      <c r="AXQ35" s="14"/>
      <c r="AXR35" s="14"/>
      <c r="AXS35" s="14"/>
      <c r="AXT35" s="14"/>
      <c r="AXU35" s="14"/>
      <c r="AXV35" s="14"/>
      <c r="AXW35" s="14"/>
      <c r="AXX35" s="14"/>
      <c r="AXY35" s="14"/>
      <c r="AXZ35" s="14"/>
      <c r="AYA35" s="14"/>
      <c r="AYB35" s="14"/>
      <c r="AYC35" s="14"/>
      <c r="AYD35" s="14"/>
      <c r="AYE35" s="14"/>
      <c r="AYF35" s="14"/>
      <c r="AYG35" s="14"/>
      <c r="AYH35" s="14"/>
      <c r="AYI35" s="14"/>
      <c r="AYJ35" s="14"/>
      <c r="AYK35" s="14"/>
      <c r="AYL35" s="14"/>
      <c r="AYM35" s="14"/>
      <c r="AYN35" s="14"/>
      <c r="AYO35" s="14"/>
      <c r="AYP35" s="14"/>
      <c r="AYQ35" s="14"/>
      <c r="AYR35" s="14"/>
      <c r="AYS35" s="14"/>
      <c r="AYT35" s="14"/>
      <c r="AYU35" s="14"/>
      <c r="AYV35" s="14"/>
      <c r="AYW35" s="14"/>
      <c r="AYX35" s="14"/>
      <c r="AYY35" s="14"/>
      <c r="AYZ35" s="14"/>
      <c r="AZA35" s="14"/>
      <c r="AZB35" s="14"/>
      <c r="AZC35" s="14"/>
      <c r="AZD35" s="14"/>
      <c r="AZE35" s="14"/>
      <c r="AZF35" s="14"/>
      <c r="AZG35" s="14"/>
      <c r="AZH35" s="14"/>
      <c r="AZI35" s="14"/>
      <c r="AZJ35" s="14"/>
      <c r="AZK35" s="14"/>
      <c r="AZL35" s="14"/>
      <c r="AZM35" s="14"/>
      <c r="AZN35" s="14"/>
      <c r="AZO35" s="14"/>
      <c r="AZP35" s="14"/>
      <c r="AZQ35" s="14"/>
      <c r="AZR35" s="14"/>
      <c r="AZS35" s="14"/>
      <c r="AZT35" s="14"/>
      <c r="AZU35" s="14"/>
      <c r="AZV35" s="14"/>
      <c r="AZW35" s="14"/>
      <c r="AZX35" s="14"/>
      <c r="AZY35" s="14"/>
      <c r="AZZ35" s="14"/>
      <c r="BAA35" s="14"/>
      <c r="BAB35" s="14"/>
      <c r="BAC35" s="14"/>
      <c r="BAD35" s="14"/>
      <c r="BAE35" s="14"/>
      <c r="BAF35" s="14"/>
      <c r="BAG35" s="14"/>
      <c r="BAH35" s="14"/>
      <c r="BAI35" s="14"/>
      <c r="BAJ35" s="14"/>
      <c r="BAK35" s="14"/>
      <c r="BAL35" s="14"/>
      <c r="BAM35" s="14"/>
      <c r="BAN35" s="14"/>
      <c r="BAO35" s="14"/>
      <c r="BAP35" s="14"/>
      <c r="BAQ35" s="14"/>
      <c r="BAR35" s="14"/>
      <c r="BAS35" s="14"/>
      <c r="BAT35" s="14"/>
      <c r="BAU35" s="14"/>
      <c r="BAV35" s="14"/>
      <c r="BAW35" s="14"/>
      <c r="BAX35" s="14"/>
      <c r="BAY35" s="14"/>
      <c r="BAZ35" s="14"/>
      <c r="BBA35" s="14"/>
      <c r="BBB35" s="14"/>
      <c r="BBC35" s="14"/>
      <c r="BBD35" s="14"/>
      <c r="BBE35" s="14"/>
      <c r="BBF35" s="14"/>
      <c r="BBG35" s="14"/>
      <c r="BBH35" s="14"/>
      <c r="BBI35" s="14"/>
      <c r="BBJ35" s="14"/>
      <c r="BBK35" s="14"/>
      <c r="BBL35" s="14"/>
      <c r="BBM35" s="14"/>
      <c r="BBN35" s="14"/>
      <c r="BBO35" s="14"/>
      <c r="BBP35" s="14"/>
      <c r="BBQ35" s="14"/>
      <c r="BBR35" s="14"/>
      <c r="BBS35" s="14"/>
      <c r="BBT35" s="14"/>
      <c r="BBU35" s="14"/>
      <c r="BBV35" s="14"/>
      <c r="BBW35" s="14"/>
      <c r="BBX35" s="14"/>
      <c r="BBY35" s="14"/>
      <c r="BBZ35" s="14"/>
      <c r="BCA35" s="14"/>
      <c r="BCB35" s="14"/>
      <c r="BCC35" s="14"/>
      <c r="BCD35" s="14"/>
      <c r="BCE35" s="14"/>
      <c r="BCF35" s="14"/>
      <c r="BCG35" s="14"/>
      <c r="BCH35" s="14"/>
      <c r="BCI35" s="14"/>
      <c r="BCJ35" s="14"/>
      <c r="BCK35" s="14"/>
      <c r="BCL35" s="14"/>
      <c r="BCM35" s="14"/>
      <c r="BCN35" s="14"/>
      <c r="BCO35" s="14"/>
      <c r="BCP35" s="14"/>
      <c r="BCQ35" s="14"/>
      <c r="BCR35" s="14"/>
      <c r="BCS35" s="14"/>
      <c r="BCT35" s="14"/>
      <c r="BCU35" s="14"/>
      <c r="BCV35" s="14"/>
      <c r="BCW35" s="14"/>
      <c r="BCX35" s="14"/>
      <c r="BCY35" s="14"/>
      <c r="BCZ35" s="14"/>
      <c r="BDA35" s="14"/>
      <c r="BDB35" s="14"/>
      <c r="BDC35" s="14"/>
      <c r="BDD35" s="14"/>
      <c r="BDE35" s="14"/>
      <c r="BDF35" s="14"/>
      <c r="BDG35" s="14"/>
      <c r="BDH35" s="14"/>
      <c r="BDI35" s="14"/>
      <c r="BDJ35" s="14"/>
      <c r="BDK35" s="14"/>
      <c r="BDL35" s="14"/>
      <c r="BDM35" s="14"/>
      <c r="BDN35" s="14"/>
      <c r="BDO35" s="14"/>
      <c r="BDP35" s="14"/>
      <c r="BDQ35" s="14"/>
      <c r="BDR35" s="14"/>
      <c r="BDS35" s="14"/>
      <c r="BDT35" s="14"/>
      <c r="BDU35" s="14"/>
      <c r="BDV35" s="14"/>
      <c r="BDW35" s="14"/>
      <c r="BDX35" s="14"/>
      <c r="BDY35" s="14"/>
      <c r="BDZ35" s="14"/>
      <c r="BEA35" s="14"/>
      <c r="BEB35" s="14"/>
      <c r="BEC35" s="14"/>
      <c r="BED35" s="14"/>
      <c r="BEE35" s="14"/>
      <c r="BEF35" s="14"/>
      <c r="BEG35" s="14"/>
      <c r="BEH35" s="14"/>
      <c r="BEI35" s="14"/>
      <c r="BEJ35" s="14"/>
      <c r="BEK35" s="14"/>
      <c r="BEL35" s="14"/>
      <c r="BEM35" s="14"/>
      <c r="BEN35" s="14"/>
      <c r="BEO35" s="14"/>
      <c r="BEP35" s="14"/>
      <c r="BEQ35" s="14"/>
      <c r="BER35" s="14"/>
      <c r="BES35" s="14"/>
      <c r="BET35" s="14"/>
      <c r="BEU35" s="14"/>
      <c r="BEV35" s="14"/>
      <c r="BEW35" s="14"/>
      <c r="BEX35" s="14"/>
      <c r="BEY35" s="14"/>
      <c r="BEZ35" s="14"/>
      <c r="BFA35" s="14"/>
      <c r="BFB35" s="14"/>
      <c r="BFC35" s="14"/>
      <c r="BFD35" s="14"/>
      <c r="BFE35" s="14"/>
      <c r="BFF35" s="14"/>
      <c r="BFG35" s="14"/>
      <c r="BFH35" s="14"/>
      <c r="BFI35" s="14"/>
      <c r="BFJ35" s="14"/>
      <c r="BFK35" s="14"/>
      <c r="BFL35" s="14"/>
      <c r="BFM35" s="14"/>
      <c r="BFN35" s="14"/>
      <c r="BFO35" s="14"/>
      <c r="BFP35" s="14"/>
      <c r="BFQ35" s="14"/>
      <c r="BFR35" s="14"/>
      <c r="BFS35" s="14"/>
      <c r="BFT35" s="14"/>
      <c r="BFU35" s="14"/>
      <c r="BFV35" s="14"/>
      <c r="BFW35" s="14"/>
      <c r="BFX35" s="14"/>
      <c r="BFY35" s="14"/>
      <c r="BFZ35" s="14"/>
      <c r="BGA35" s="14"/>
      <c r="BGB35" s="14"/>
      <c r="BGC35" s="14"/>
      <c r="BGD35" s="14"/>
      <c r="BGE35" s="14"/>
      <c r="BGF35" s="14"/>
      <c r="BGG35" s="14"/>
      <c r="BGH35" s="14"/>
      <c r="BGI35" s="14"/>
      <c r="BGJ35" s="14"/>
      <c r="BGK35" s="14"/>
      <c r="BGL35" s="14"/>
      <c r="BGM35" s="14"/>
      <c r="BGN35" s="14"/>
      <c r="BGO35" s="14"/>
      <c r="BGP35" s="14"/>
      <c r="BGQ35" s="14"/>
      <c r="BGR35" s="14"/>
      <c r="BGS35" s="14"/>
      <c r="BGT35" s="14"/>
      <c r="BGU35" s="14"/>
      <c r="BGV35" s="14"/>
      <c r="BGW35" s="14"/>
      <c r="BGX35" s="14"/>
      <c r="BGY35" s="14"/>
      <c r="BGZ35" s="14"/>
      <c r="BHA35" s="14"/>
      <c r="BHB35" s="14"/>
      <c r="BHC35" s="14"/>
      <c r="BHD35" s="14"/>
      <c r="BHE35" s="14"/>
      <c r="BHF35" s="14"/>
      <c r="BHG35" s="14"/>
      <c r="BHH35" s="14"/>
      <c r="BHI35" s="14"/>
      <c r="BHJ35" s="14"/>
      <c r="BHK35" s="14"/>
      <c r="BHL35" s="14"/>
      <c r="BHM35" s="14"/>
      <c r="BHN35" s="14"/>
      <c r="BHO35" s="14"/>
      <c r="BHP35" s="14"/>
      <c r="BHQ35" s="14"/>
      <c r="BHR35" s="14"/>
      <c r="BHS35" s="14"/>
      <c r="BHT35" s="14"/>
      <c r="BHU35" s="14"/>
      <c r="BHV35" s="14"/>
      <c r="BHW35" s="14"/>
      <c r="BHX35" s="14"/>
      <c r="BHY35" s="14"/>
      <c r="BHZ35" s="14"/>
      <c r="BIA35" s="14"/>
      <c r="BIB35" s="14"/>
      <c r="BIC35" s="14"/>
      <c r="BID35" s="14"/>
      <c r="BIE35" s="14"/>
      <c r="BIF35" s="14"/>
      <c r="BIG35" s="14"/>
      <c r="BIH35" s="14"/>
      <c r="BII35" s="14"/>
      <c r="BIJ35" s="14"/>
      <c r="BIK35" s="14"/>
      <c r="BIL35" s="14"/>
      <c r="BIM35" s="14"/>
      <c r="BIN35" s="14"/>
      <c r="BIO35" s="14"/>
      <c r="BIP35" s="14"/>
      <c r="BIQ35" s="14"/>
      <c r="BIR35" s="14"/>
      <c r="BIS35" s="14"/>
      <c r="BIT35" s="14"/>
      <c r="BIU35" s="14"/>
      <c r="BIV35" s="14"/>
      <c r="BIW35" s="14"/>
      <c r="BIX35" s="14"/>
      <c r="BIY35" s="14"/>
      <c r="BIZ35" s="14"/>
      <c r="BJA35" s="14"/>
      <c r="BJB35" s="14"/>
      <c r="BJC35" s="14"/>
      <c r="BJD35" s="14"/>
      <c r="BJE35" s="14"/>
      <c r="BJF35" s="14"/>
      <c r="BJG35" s="14"/>
      <c r="BJH35" s="14"/>
      <c r="BJI35" s="14"/>
      <c r="BJJ35" s="14"/>
      <c r="BJK35" s="14"/>
      <c r="BJL35" s="14"/>
      <c r="BJM35" s="14"/>
      <c r="BJN35" s="14"/>
      <c r="BJO35" s="14"/>
      <c r="BJP35" s="14"/>
      <c r="BJQ35" s="14"/>
      <c r="BJR35" s="14"/>
      <c r="BJS35" s="14"/>
      <c r="BJT35" s="14"/>
      <c r="BJU35" s="14"/>
      <c r="BJV35" s="14"/>
      <c r="BJW35" s="14"/>
      <c r="BJX35" s="14"/>
      <c r="BJY35" s="14"/>
      <c r="BJZ35" s="14"/>
      <c r="BKA35" s="14"/>
      <c r="BKB35" s="14"/>
      <c r="BKC35" s="14"/>
      <c r="BKD35" s="14"/>
      <c r="BKE35" s="14"/>
      <c r="BKF35" s="14"/>
      <c r="BKG35" s="14"/>
      <c r="BKH35" s="14"/>
      <c r="BKI35" s="14"/>
      <c r="BKJ35" s="14"/>
      <c r="BKK35" s="14"/>
      <c r="BKL35" s="14"/>
      <c r="BKM35" s="14"/>
      <c r="BKN35" s="14"/>
      <c r="BKO35" s="14"/>
      <c r="BKP35" s="14"/>
      <c r="BKQ35" s="14"/>
      <c r="BKR35" s="14"/>
      <c r="BKS35" s="14"/>
      <c r="BKT35" s="14"/>
      <c r="BKU35" s="14"/>
      <c r="BKV35" s="14"/>
      <c r="BKW35" s="14"/>
      <c r="BKX35" s="14"/>
      <c r="BKY35" s="14"/>
      <c r="BKZ35" s="14"/>
      <c r="BLA35" s="14"/>
      <c r="BLB35" s="14"/>
      <c r="BLC35" s="14"/>
      <c r="BLD35" s="14"/>
      <c r="BLE35" s="14"/>
      <c r="BLF35" s="14"/>
      <c r="BLG35" s="14"/>
      <c r="BLH35" s="14"/>
      <c r="BLI35" s="14"/>
      <c r="BLJ35" s="14"/>
      <c r="BLK35" s="14"/>
      <c r="BLL35" s="14"/>
      <c r="BLM35" s="14"/>
      <c r="BLN35" s="14"/>
      <c r="BLO35" s="14"/>
      <c r="BLP35" s="14"/>
      <c r="BLQ35" s="14"/>
      <c r="BLR35" s="14"/>
      <c r="BLS35" s="14"/>
      <c r="BLT35" s="14"/>
      <c r="BLU35" s="14"/>
      <c r="BLV35" s="14"/>
      <c r="BLW35" s="14"/>
      <c r="BLX35" s="14"/>
      <c r="BLY35" s="14"/>
      <c r="BLZ35" s="14"/>
      <c r="BMA35" s="14"/>
      <c r="BMB35" s="14"/>
      <c r="BMC35" s="14"/>
      <c r="BMD35" s="14"/>
      <c r="BME35" s="14"/>
      <c r="BMF35" s="14"/>
      <c r="BMG35" s="14"/>
      <c r="BMH35" s="14"/>
      <c r="BMI35" s="14"/>
      <c r="BMJ35" s="14"/>
      <c r="BMK35" s="14"/>
      <c r="BML35" s="14"/>
      <c r="BMM35" s="14"/>
      <c r="BMN35" s="14"/>
      <c r="BMO35" s="14"/>
      <c r="BMP35" s="14"/>
      <c r="BMQ35" s="14"/>
      <c r="BMR35" s="14"/>
      <c r="BMS35" s="14"/>
      <c r="BMT35" s="14"/>
      <c r="BMU35" s="14"/>
      <c r="BMV35" s="14"/>
      <c r="BMW35" s="14"/>
      <c r="BMX35" s="14"/>
      <c r="BMY35" s="14"/>
      <c r="BMZ35" s="14"/>
      <c r="BNA35" s="14"/>
      <c r="BNB35" s="14"/>
      <c r="BNC35" s="14"/>
      <c r="BND35" s="14"/>
      <c r="BNE35" s="14"/>
      <c r="BNF35" s="14"/>
      <c r="BNG35" s="14"/>
      <c r="BNH35" s="14"/>
      <c r="BNI35" s="14"/>
      <c r="BNJ35" s="14"/>
      <c r="BNK35" s="14"/>
      <c r="BNL35" s="14"/>
      <c r="BNM35" s="14"/>
      <c r="BNN35" s="14"/>
      <c r="BNO35" s="14"/>
      <c r="BNP35" s="14"/>
      <c r="BNQ35" s="14"/>
      <c r="BNR35" s="14"/>
      <c r="BNS35" s="14"/>
      <c r="BNT35" s="14"/>
      <c r="BNU35" s="14"/>
      <c r="BNV35" s="14"/>
      <c r="BNW35" s="14"/>
      <c r="BNX35" s="14"/>
      <c r="BNY35" s="14"/>
      <c r="BNZ35" s="14"/>
      <c r="BOA35" s="14"/>
      <c r="BOB35" s="14"/>
      <c r="BOC35" s="14"/>
      <c r="BOD35" s="14"/>
      <c r="BOE35" s="14"/>
      <c r="BOF35" s="14"/>
      <c r="BOG35" s="14"/>
      <c r="BOH35" s="14"/>
      <c r="BOI35" s="14"/>
      <c r="BOJ35" s="14"/>
      <c r="BOK35" s="14"/>
      <c r="BOL35" s="14"/>
      <c r="BOM35" s="14"/>
      <c r="BON35" s="14"/>
      <c r="BOO35" s="14"/>
      <c r="BOP35" s="14"/>
      <c r="BOQ35" s="14"/>
      <c r="BOR35" s="14"/>
      <c r="BOS35" s="14"/>
      <c r="BOT35" s="14"/>
      <c r="BOU35" s="14"/>
      <c r="BOV35" s="14"/>
      <c r="BOW35" s="14"/>
      <c r="BOX35" s="14"/>
      <c r="BOY35" s="14"/>
      <c r="BOZ35" s="14"/>
      <c r="BPA35" s="14"/>
      <c r="BPB35" s="14"/>
      <c r="BPC35" s="14"/>
      <c r="BPD35" s="14"/>
      <c r="BPE35" s="14"/>
      <c r="BPF35" s="14"/>
      <c r="BPG35" s="14"/>
      <c r="BPH35" s="14"/>
      <c r="BPI35" s="14"/>
      <c r="BPJ35" s="14"/>
      <c r="BPK35" s="14"/>
      <c r="BPL35" s="14"/>
      <c r="BPM35" s="14"/>
      <c r="BPN35" s="14"/>
      <c r="BPO35" s="14"/>
      <c r="BPP35" s="14"/>
      <c r="BPQ35" s="14"/>
      <c r="BPR35" s="14"/>
      <c r="BPS35" s="14"/>
      <c r="BPT35" s="14"/>
      <c r="BPU35" s="14"/>
      <c r="BPV35" s="14"/>
      <c r="BPW35" s="14"/>
      <c r="BPX35" s="14"/>
      <c r="BPY35" s="14"/>
      <c r="BPZ35" s="14"/>
      <c r="BQA35" s="14"/>
      <c r="BQB35" s="14"/>
      <c r="BQC35" s="14"/>
      <c r="BQD35" s="14"/>
      <c r="BQE35" s="14"/>
      <c r="BQF35" s="14"/>
      <c r="BQG35" s="14"/>
      <c r="BQH35" s="14"/>
      <c r="BQI35" s="14"/>
      <c r="BQJ35" s="14"/>
      <c r="BQK35" s="14"/>
      <c r="BQL35" s="14"/>
      <c r="BQM35" s="14"/>
      <c r="BQN35" s="14"/>
      <c r="BQO35" s="14"/>
      <c r="BQP35" s="14"/>
      <c r="BQQ35" s="14"/>
      <c r="BQR35" s="14"/>
      <c r="BQS35" s="14"/>
      <c r="BQT35" s="14"/>
      <c r="BQU35" s="14"/>
      <c r="BQV35" s="14"/>
      <c r="BQW35" s="14"/>
      <c r="BQX35" s="14"/>
      <c r="BQY35" s="14"/>
      <c r="BQZ35" s="14"/>
      <c r="BRA35" s="14"/>
      <c r="BRB35" s="14"/>
      <c r="BRC35" s="14"/>
      <c r="BRD35" s="14"/>
      <c r="BRE35" s="14"/>
      <c r="BRF35" s="14"/>
      <c r="BRG35" s="14"/>
      <c r="BRH35" s="14"/>
      <c r="BRI35" s="14"/>
      <c r="BRJ35" s="14"/>
      <c r="BRK35" s="14"/>
      <c r="BRL35" s="14"/>
      <c r="BRM35" s="14"/>
      <c r="BRN35" s="14"/>
      <c r="BRO35" s="14"/>
      <c r="BRP35" s="14"/>
      <c r="BRQ35" s="14"/>
      <c r="BRR35" s="14"/>
      <c r="BRS35" s="14"/>
      <c r="BRT35" s="14"/>
      <c r="BRU35" s="14"/>
      <c r="BRV35" s="14"/>
      <c r="BRW35" s="14"/>
      <c r="BRX35" s="14"/>
      <c r="BRY35" s="14"/>
      <c r="BRZ35" s="14"/>
      <c r="BSA35" s="14"/>
      <c r="BSB35" s="14"/>
      <c r="BSC35" s="14"/>
      <c r="BSD35" s="14"/>
      <c r="BSE35" s="14"/>
      <c r="BSF35" s="14"/>
      <c r="BSG35" s="14"/>
      <c r="BSH35" s="14"/>
      <c r="BSI35" s="14"/>
      <c r="BSJ35" s="14"/>
      <c r="BSK35" s="14"/>
      <c r="BSL35" s="14"/>
      <c r="BSM35" s="14"/>
      <c r="BSN35" s="14"/>
      <c r="BSO35" s="14"/>
      <c r="BSP35" s="14"/>
      <c r="BSQ35" s="14"/>
      <c r="BSR35" s="14"/>
      <c r="BSS35" s="14"/>
      <c r="BST35" s="14"/>
      <c r="BSU35" s="14"/>
      <c r="BSV35" s="14"/>
      <c r="BSW35" s="14"/>
      <c r="BSX35" s="14"/>
      <c r="BSY35" s="14"/>
      <c r="BSZ35" s="14"/>
      <c r="BTA35" s="14"/>
      <c r="BTB35" s="14"/>
      <c r="BTC35" s="14"/>
      <c r="BTD35" s="14"/>
      <c r="BTE35" s="14"/>
      <c r="BTF35" s="14"/>
      <c r="BTG35" s="14"/>
      <c r="BTH35" s="14"/>
      <c r="BTI35" s="14"/>
      <c r="BTJ35" s="14"/>
      <c r="BTK35" s="14"/>
      <c r="BTL35" s="14"/>
      <c r="BTM35" s="14"/>
      <c r="BTN35" s="14"/>
      <c r="BTO35" s="14"/>
      <c r="BTP35" s="14"/>
      <c r="BTQ35" s="14"/>
      <c r="BTR35" s="14"/>
      <c r="BTS35" s="14"/>
      <c r="BTT35" s="14"/>
      <c r="BTU35" s="14"/>
      <c r="BTV35" s="14"/>
      <c r="BTW35" s="14"/>
      <c r="BTX35" s="14"/>
      <c r="BTY35" s="14"/>
      <c r="BTZ35" s="14"/>
      <c r="BUA35" s="14"/>
      <c r="BUB35" s="14"/>
      <c r="BUC35" s="14"/>
      <c r="BUD35" s="14"/>
      <c r="BUE35" s="14"/>
      <c r="BUF35" s="14"/>
      <c r="BUG35" s="14"/>
      <c r="BUH35" s="14"/>
      <c r="BUI35" s="14"/>
      <c r="BUJ35" s="14"/>
      <c r="BUK35" s="14"/>
      <c r="BUL35" s="14"/>
      <c r="BUM35" s="14"/>
      <c r="BUN35" s="14"/>
      <c r="BUO35" s="14"/>
      <c r="BUP35" s="14"/>
      <c r="BUQ35" s="14"/>
      <c r="BUR35" s="14"/>
      <c r="BUS35" s="14"/>
      <c r="BUT35" s="14"/>
      <c r="BUU35" s="14"/>
      <c r="BUV35" s="14"/>
      <c r="BUW35" s="14"/>
      <c r="BUX35" s="14"/>
      <c r="BUY35" s="14"/>
      <c r="BUZ35" s="14"/>
      <c r="BVA35" s="14"/>
      <c r="BVB35" s="14"/>
      <c r="BVC35" s="14"/>
      <c r="BVD35" s="14"/>
      <c r="BVE35" s="14"/>
      <c r="BVF35" s="14"/>
      <c r="BVG35" s="14"/>
      <c r="BVH35" s="14"/>
      <c r="BVI35" s="14"/>
      <c r="BVJ35" s="14"/>
      <c r="BVK35" s="14"/>
      <c r="BVL35" s="14"/>
      <c r="BVM35" s="14"/>
      <c r="BVN35" s="14"/>
      <c r="BVO35" s="14"/>
      <c r="BVP35" s="14"/>
      <c r="BVQ35" s="14"/>
      <c r="BVR35" s="14"/>
      <c r="BVS35" s="14"/>
      <c r="BVT35" s="14"/>
      <c r="BVU35" s="14"/>
      <c r="BVV35" s="14"/>
      <c r="BVW35" s="14"/>
      <c r="BVX35" s="14"/>
      <c r="BVY35" s="14"/>
      <c r="BVZ35" s="14"/>
      <c r="BWA35" s="14"/>
      <c r="BWB35" s="14"/>
      <c r="BWC35" s="14"/>
      <c r="BWD35" s="14"/>
      <c r="BWE35" s="14"/>
      <c r="BWF35" s="14"/>
      <c r="BWG35" s="14"/>
      <c r="BWH35" s="14"/>
      <c r="BWI35" s="14"/>
      <c r="BWJ35" s="14"/>
      <c r="BWK35" s="14"/>
      <c r="BWL35" s="14"/>
      <c r="BWM35" s="14"/>
      <c r="BWN35" s="14"/>
      <c r="BWO35" s="14"/>
      <c r="BWP35" s="14"/>
      <c r="BWQ35" s="14"/>
      <c r="BWR35" s="14"/>
      <c r="BWS35" s="14"/>
      <c r="BWT35" s="14"/>
      <c r="BWU35" s="14"/>
      <c r="BWV35" s="14"/>
      <c r="BWW35" s="14"/>
      <c r="BWX35" s="14"/>
      <c r="BWY35" s="14"/>
      <c r="BWZ35" s="14"/>
      <c r="BXA35" s="14"/>
      <c r="BXB35" s="14"/>
      <c r="BXC35" s="14"/>
      <c r="BXD35" s="14"/>
      <c r="BXE35" s="14"/>
      <c r="BXF35" s="14"/>
      <c r="BXG35" s="14"/>
      <c r="BXH35" s="14"/>
      <c r="BXI35" s="14"/>
      <c r="BXJ35" s="14"/>
      <c r="BXK35" s="14"/>
      <c r="BXL35" s="14"/>
      <c r="BXM35" s="14"/>
      <c r="BXN35" s="14"/>
      <c r="BXO35" s="14"/>
      <c r="BXP35" s="14"/>
      <c r="BXQ35" s="14"/>
      <c r="BXR35" s="14"/>
      <c r="BXS35" s="14"/>
      <c r="BXT35" s="14"/>
      <c r="BXU35" s="14"/>
      <c r="BXV35" s="14"/>
      <c r="BXW35" s="14"/>
      <c r="BXX35" s="14"/>
      <c r="BXY35" s="14"/>
      <c r="BXZ35" s="14"/>
      <c r="BYA35" s="14"/>
      <c r="BYB35" s="14"/>
      <c r="BYC35" s="14"/>
      <c r="BYD35" s="14"/>
      <c r="BYE35" s="14"/>
      <c r="BYF35" s="14"/>
      <c r="BYG35" s="14"/>
      <c r="BYH35" s="14"/>
      <c r="BYI35" s="14"/>
      <c r="BYJ35" s="14"/>
      <c r="BYK35" s="14"/>
      <c r="BYL35" s="14"/>
      <c r="BYM35" s="14"/>
      <c r="BYN35" s="14"/>
      <c r="BYO35" s="14"/>
      <c r="BYP35" s="14"/>
      <c r="BYQ35" s="14"/>
      <c r="BYR35" s="14"/>
      <c r="BYS35" s="14"/>
      <c r="BYT35" s="14"/>
      <c r="BYU35" s="14"/>
      <c r="BYV35" s="14"/>
      <c r="BYW35" s="14"/>
      <c r="BYX35" s="14"/>
      <c r="BYY35" s="14"/>
      <c r="BYZ35" s="14"/>
      <c r="BZA35" s="14"/>
      <c r="BZB35" s="14"/>
      <c r="BZC35" s="14"/>
      <c r="BZD35" s="14"/>
      <c r="BZE35" s="14"/>
      <c r="BZF35" s="14"/>
      <c r="BZG35" s="14"/>
      <c r="BZH35" s="14"/>
      <c r="BZI35" s="14"/>
      <c r="BZJ35" s="14"/>
      <c r="BZK35" s="14"/>
      <c r="BZL35" s="14"/>
      <c r="BZM35" s="14"/>
      <c r="BZN35" s="14"/>
      <c r="BZO35" s="14"/>
      <c r="BZP35" s="14"/>
      <c r="BZQ35" s="14"/>
      <c r="BZR35" s="14"/>
      <c r="BZS35" s="14"/>
      <c r="BZT35" s="14"/>
      <c r="BZU35" s="14"/>
      <c r="BZV35" s="14"/>
      <c r="BZW35" s="14"/>
      <c r="BZX35" s="14"/>
      <c r="BZY35" s="14"/>
      <c r="BZZ35" s="14"/>
      <c r="CAA35" s="14"/>
      <c r="CAB35" s="14"/>
      <c r="CAC35" s="14"/>
      <c r="CAD35" s="14"/>
      <c r="CAE35" s="14"/>
      <c r="CAF35" s="14"/>
      <c r="CAG35" s="14"/>
      <c r="CAH35" s="14"/>
      <c r="CAI35" s="14"/>
      <c r="CAJ35" s="14"/>
      <c r="CAK35" s="14"/>
      <c r="CAL35" s="14"/>
      <c r="CAM35" s="14"/>
      <c r="CAN35" s="14"/>
      <c r="CAO35" s="14"/>
      <c r="CAP35" s="14"/>
      <c r="CAQ35" s="14"/>
      <c r="CAR35" s="14"/>
      <c r="CAS35" s="14"/>
      <c r="CAT35" s="14"/>
      <c r="CAU35" s="14"/>
      <c r="CAV35" s="14"/>
      <c r="CAW35" s="14"/>
      <c r="CAX35" s="14"/>
      <c r="CAY35" s="14"/>
      <c r="CAZ35" s="14"/>
      <c r="CBA35" s="14"/>
      <c r="CBB35" s="14"/>
      <c r="CBC35" s="14"/>
      <c r="CBD35" s="14"/>
      <c r="CBE35" s="14"/>
      <c r="CBF35" s="14"/>
      <c r="CBG35" s="14"/>
      <c r="CBH35" s="14"/>
      <c r="CBI35" s="14"/>
      <c r="CBJ35" s="14"/>
      <c r="CBK35" s="14"/>
      <c r="CBL35" s="14"/>
      <c r="CBM35" s="14"/>
      <c r="CBN35" s="14"/>
      <c r="CBO35" s="14"/>
      <c r="CBP35" s="14"/>
      <c r="CBQ35" s="14"/>
      <c r="CBR35" s="14"/>
      <c r="CBS35" s="14"/>
      <c r="CBT35" s="14"/>
      <c r="CBU35" s="14"/>
      <c r="CBV35" s="14"/>
      <c r="CBW35" s="14"/>
      <c r="CBX35" s="14"/>
      <c r="CBY35" s="14"/>
      <c r="CBZ35" s="14"/>
      <c r="CCA35" s="14"/>
      <c r="CCB35" s="14"/>
      <c r="CCC35" s="14"/>
      <c r="CCD35" s="14"/>
      <c r="CCE35" s="14"/>
      <c r="CCF35" s="14"/>
      <c r="CCG35" s="14"/>
      <c r="CCH35" s="14"/>
      <c r="CCI35" s="14"/>
      <c r="CCJ35" s="14"/>
      <c r="CCK35" s="14"/>
      <c r="CCL35" s="14"/>
      <c r="CCM35" s="14"/>
      <c r="CCN35" s="14"/>
      <c r="CCO35" s="14"/>
      <c r="CCP35" s="14"/>
      <c r="CCQ35" s="14"/>
      <c r="CCR35" s="14"/>
      <c r="CCS35" s="14"/>
      <c r="CCT35" s="14"/>
      <c r="CCU35" s="14"/>
      <c r="CCV35" s="14"/>
      <c r="CCW35" s="14"/>
      <c r="CCX35" s="14"/>
      <c r="CCY35" s="14"/>
      <c r="CCZ35" s="14"/>
      <c r="CDA35" s="14"/>
      <c r="CDB35" s="14"/>
      <c r="CDC35" s="14"/>
      <c r="CDD35" s="14"/>
      <c r="CDE35" s="14"/>
      <c r="CDF35" s="14"/>
      <c r="CDG35" s="14"/>
      <c r="CDH35" s="14"/>
      <c r="CDI35" s="14"/>
      <c r="CDJ35" s="14"/>
      <c r="CDK35" s="14"/>
      <c r="CDL35" s="14"/>
      <c r="CDM35" s="14"/>
      <c r="CDN35" s="14"/>
      <c r="CDO35" s="14"/>
      <c r="CDP35" s="14"/>
      <c r="CDQ35" s="14"/>
      <c r="CDR35" s="14"/>
      <c r="CDS35" s="14"/>
      <c r="CDT35" s="14"/>
      <c r="CDU35" s="14"/>
      <c r="CDV35" s="14"/>
      <c r="CDW35" s="14"/>
      <c r="CDX35" s="14"/>
      <c r="CDY35" s="14"/>
      <c r="CDZ35" s="14"/>
      <c r="CEA35" s="14"/>
      <c r="CEB35" s="14"/>
      <c r="CEC35" s="14"/>
      <c r="CED35" s="14"/>
      <c r="CEE35" s="14"/>
      <c r="CEF35" s="14"/>
      <c r="CEG35" s="14"/>
      <c r="CEH35" s="14"/>
      <c r="CEI35" s="14"/>
      <c r="CEJ35" s="14"/>
      <c r="CEK35" s="14"/>
      <c r="CEL35" s="14"/>
      <c r="CEM35" s="14"/>
      <c r="CEN35" s="14"/>
      <c r="CEO35" s="14"/>
      <c r="CEP35" s="14"/>
      <c r="CEQ35" s="14"/>
      <c r="CER35" s="14"/>
      <c r="CES35" s="14"/>
      <c r="CET35" s="14"/>
      <c r="CEU35" s="14"/>
      <c r="CEV35" s="14"/>
      <c r="CEW35" s="14"/>
      <c r="CEX35" s="14"/>
      <c r="CEY35" s="14"/>
      <c r="CEZ35" s="14"/>
      <c r="CFA35" s="14"/>
      <c r="CFB35" s="14"/>
      <c r="CFC35" s="14"/>
      <c r="CFD35" s="14"/>
      <c r="CFE35" s="14"/>
      <c r="CFF35" s="14"/>
      <c r="CFG35" s="14"/>
      <c r="CFH35" s="14"/>
      <c r="CFI35" s="14"/>
      <c r="CFJ35" s="14"/>
      <c r="CFK35" s="14"/>
      <c r="CFL35" s="14"/>
      <c r="CFM35" s="14"/>
      <c r="CFN35" s="14"/>
      <c r="CFO35" s="14"/>
      <c r="CFP35" s="14"/>
      <c r="CFQ35" s="14"/>
      <c r="CFR35" s="14"/>
      <c r="CFS35" s="14"/>
      <c r="CFT35" s="14"/>
      <c r="CFU35" s="14"/>
      <c r="CFV35" s="14"/>
      <c r="CFW35" s="14"/>
      <c r="CFX35" s="14"/>
      <c r="CFY35" s="14"/>
      <c r="CFZ35" s="14"/>
      <c r="CGA35" s="14"/>
      <c r="CGB35" s="14"/>
      <c r="CGC35" s="14"/>
      <c r="CGD35" s="14"/>
      <c r="CGE35" s="14"/>
      <c r="CGF35" s="14"/>
      <c r="CGG35" s="14"/>
      <c r="CGH35" s="14"/>
      <c r="CGI35" s="14"/>
      <c r="CGJ35" s="14"/>
      <c r="CGK35" s="14"/>
      <c r="CGL35" s="14"/>
      <c r="CGM35" s="14"/>
      <c r="CGN35" s="14"/>
      <c r="CGO35" s="14"/>
      <c r="CGP35" s="14"/>
      <c r="CGQ35" s="14"/>
      <c r="CGR35" s="14"/>
      <c r="CGS35" s="14"/>
      <c r="CGT35" s="14"/>
      <c r="CGU35" s="14"/>
      <c r="CGV35" s="14"/>
      <c r="CGW35" s="14"/>
      <c r="CGX35" s="14"/>
      <c r="CGY35" s="14"/>
      <c r="CGZ35" s="14"/>
      <c r="CHA35" s="14"/>
      <c r="CHB35" s="14"/>
      <c r="CHC35" s="14"/>
      <c r="CHD35" s="14"/>
      <c r="CHE35" s="14"/>
      <c r="CHF35" s="14"/>
      <c r="CHG35" s="14"/>
      <c r="CHH35" s="14"/>
      <c r="CHI35" s="14"/>
      <c r="CHJ35" s="14"/>
      <c r="CHK35" s="14"/>
      <c r="CHL35" s="14"/>
      <c r="CHM35" s="14"/>
      <c r="CHN35" s="14"/>
      <c r="CHO35" s="14"/>
      <c r="CHP35" s="14"/>
      <c r="CHQ35" s="14"/>
      <c r="CHR35" s="14"/>
      <c r="CHS35" s="14"/>
      <c r="CHT35" s="14"/>
      <c r="CHU35" s="14"/>
      <c r="CHV35" s="14"/>
      <c r="CHW35" s="14"/>
      <c r="CHX35" s="14"/>
      <c r="CHY35" s="14"/>
      <c r="CHZ35" s="14"/>
      <c r="CIA35" s="14"/>
      <c r="CIB35" s="14"/>
      <c r="CIC35" s="14"/>
      <c r="CID35" s="14"/>
      <c r="CIE35" s="14"/>
      <c r="CIF35" s="14"/>
      <c r="CIG35" s="14"/>
      <c r="CIH35" s="14"/>
      <c r="CII35" s="14"/>
      <c r="CIJ35" s="14"/>
      <c r="CIK35" s="14"/>
      <c r="CIL35" s="14"/>
      <c r="CIM35" s="14"/>
      <c r="CIN35" s="14"/>
      <c r="CIO35" s="14"/>
      <c r="CIP35" s="14"/>
      <c r="CIQ35" s="14"/>
      <c r="CIR35" s="14"/>
      <c r="CIS35" s="14"/>
      <c r="CIT35" s="14"/>
      <c r="CIU35" s="14"/>
      <c r="CIV35" s="14"/>
      <c r="CIW35" s="14"/>
      <c r="CIX35" s="14"/>
      <c r="CIY35" s="14"/>
      <c r="CIZ35" s="14"/>
      <c r="CJA35" s="14"/>
      <c r="CJB35" s="14"/>
      <c r="CJC35" s="14"/>
      <c r="CJD35" s="14"/>
      <c r="CJE35" s="14"/>
      <c r="CJF35" s="14"/>
      <c r="CJG35" s="14"/>
      <c r="CJH35" s="14"/>
      <c r="CJI35" s="14"/>
      <c r="CJJ35" s="14"/>
      <c r="CJK35" s="14"/>
      <c r="CJL35" s="14"/>
      <c r="CJM35" s="14"/>
      <c r="CJN35" s="14"/>
      <c r="CJO35" s="14"/>
      <c r="CJP35" s="14"/>
      <c r="CJQ35" s="14"/>
      <c r="CJR35" s="14"/>
      <c r="CJS35" s="14"/>
      <c r="CJT35" s="14"/>
      <c r="CJU35" s="14"/>
      <c r="CJV35" s="14"/>
      <c r="CJW35" s="14"/>
      <c r="CJX35" s="14"/>
      <c r="CJY35" s="14"/>
      <c r="CJZ35" s="14"/>
      <c r="CKA35" s="14"/>
      <c r="CKB35" s="14"/>
      <c r="CKC35" s="14"/>
      <c r="CKD35" s="14"/>
      <c r="CKE35" s="14"/>
      <c r="CKF35" s="14"/>
      <c r="CKG35" s="14"/>
      <c r="CKH35" s="14"/>
      <c r="CKI35" s="14"/>
      <c r="CKJ35" s="14"/>
      <c r="CKK35" s="14"/>
      <c r="CKL35" s="14"/>
      <c r="CKM35" s="14"/>
      <c r="CKN35" s="14"/>
      <c r="CKO35" s="14"/>
      <c r="CKP35" s="14"/>
      <c r="CKQ35" s="14"/>
      <c r="CKR35" s="14"/>
      <c r="CKS35" s="14"/>
      <c r="CKT35" s="14"/>
      <c r="CKU35" s="14"/>
      <c r="CKV35" s="14"/>
      <c r="CKW35" s="14"/>
      <c r="CKX35" s="14"/>
      <c r="CKY35" s="14"/>
      <c r="CKZ35" s="14"/>
      <c r="CLA35" s="14"/>
      <c r="CLB35" s="14"/>
      <c r="CLC35" s="14"/>
      <c r="CLD35" s="14"/>
      <c r="CLE35" s="14"/>
      <c r="CLF35" s="14"/>
      <c r="CLG35" s="14"/>
      <c r="CLH35" s="14"/>
      <c r="CLI35" s="14"/>
      <c r="CLJ35" s="14"/>
      <c r="CLK35" s="14"/>
      <c r="CLL35" s="14"/>
      <c r="CLM35" s="14"/>
      <c r="CLN35" s="14"/>
      <c r="CLO35" s="14"/>
      <c r="CLP35" s="14"/>
      <c r="CLQ35" s="14"/>
      <c r="CLR35" s="14"/>
      <c r="CLS35" s="14"/>
      <c r="CLT35" s="14"/>
      <c r="CLU35" s="14"/>
      <c r="CLV35" s="14"/>
      <c r="CLW35" s="14"/>
      <c r="CLX35" s="14"/>
      <c r="CLY35" s="14"/>
      <c r="CLZ35" s="14"/>
      <c r="CMA35" s="14"/>
      <c r="CMB35" s="14"/>
      <c r="CMC35" s="14"/>
      <c r="CMD35" s="14"/>
      <c r="CME35" s="14"/>
      <c r="CMF35" s="14"/>
      <c r="CMG35" s="14"/>
      <c r="CMH35" s="14"/>
      <c r="CMI35" s="14"/>
      <c r="CMJ35" s="14"/>
      <c r="CMK35" s="14"/>
      <c r="CML35" s="14"/>
      <c r="CMM35" s="14"/>
      <c r="CMN35" s="14"/>
      <c r="CMO35" s="14"/>
      <c r="CMP35" s="14"/>
      <c r="CMQ35" s="14"/>
      <c r="CMR35" s="14"/>
      <c r="CMS35" s="14"/>
      <c r="CMT35" s="14"/>
      <c r="CMU35" s="14"/>
      <c r="CMV35" s="14"/>
      <c r="CMW35" s="14"/>
      <c r="CMX35" s="14"/>
      <c r="CMY35" s="14"/>
      <c r="CMZ35" s="14"/>
      <c r="CNA35" s="14"/>
      <c r="CNB35" s="14"/>
      <c r="CNC35" s="14"/>
      <c r="CND35" s="14"/>
      <c r="CNE35" s="14"/>
      <c r="CNF35" s="14"/>
      <c r="CNG35" s="14"/>
      <c r="CNH35" s="14"/>
      <c r="CNI35" s="14"/>
      <c r="CNJ35" s="14"/>
      <c r="CNK35" s="14"/>
      <c r="CNL35" s="14"/>
      <c r="CNM35" s="14"/>
      <c r="CNN35" s="14"/>
      <c r="CNO35" s="14"/>
      <c r="CNP35" s="14"/>
      <c r="CNQ35" s="14"/>
      <c r="CNR35" s="14"/>
      <c r="CNS35" s="14"/>
      <c r="CNT35" s="14"/>
      <c r="CNU35" s="14"/>
      <c r="CNV35" s="14"/>
      <c r="CNW35" s="14"/>
      <c r="CNX35" s="14"/>
      <c r="CNY35" s="14"/>
      <c r="CNZ35" s="14"/>
      <c r="COA35" s="14"/>
      <c r="COB35" s="14"/>
      <c r="COC35" s="14"/>
      <c r="COD35" s="14"/>
      <c r="COE35" s="14"/>
      <c r="COF35" s="14"/>
      <c r="COG35" s="14"/>
      <c r="COH35" s="14"/>
      <c r="COI35" s="14"/>
      <c r="COJ35" s="14"/>
      <c r="COK35" s="14"/>
      <c r="COL35" s="14"/>
      <c r="COM35" s="14"/>
      <c r="CON35" s="14"/>
      <c r="COO35" s="14"/>
      <c r="COP35" s="14"/>
      <c r="COQ35" s="14"/>
      <c r="COR35" s="14"/>
      <c r="COS35" s="14"/>
      <c r="COT35" s="14"/>
      <c r="COU35" s="14"/>
      <c r="COV35" s="14"/>
      <c r="COW35" s="14"/>
      <c r="COX35" s="14"/>
      <c r="COY35" s="14"/>
      <c r="COZ35" s="14"/>
      <c r="CPA35" s="14"/>
      <c r="CPB35" s="14"/>
      <c r="CPC35" s="14"/>
      <c r="CPD35" s="14"/>
      <c r="CPE35" s="14"/>
      <c r="CPF35" s="14"/>
      <c r="CPG35" s="14"/>
      <c r="CPH35" s="14"/>
      <c r="CPI35" s="14"/>
      <c r="CPJ35" s="14"/>
      <c r="CPK35" s="14"/>
      <c r="CPL35" s="14"/>
      <c r="CPM35" s="14"/>
      <c r="CPN35" s="14"/>
      <c r="CPO35" s="14"/>
      <c r="CPP35" s="14"/>
      <c r="CPQ35" s="14"/>
      <c r="CPR35" s="14"/>
      <c r="CPS35" s="14"/>
      <c r="CPT35" s="14"/>
      <c r="CPU35" s="14"/>
      <c r="CPV35" s="14"/>
      <c r="CPW35" s="14"/>
      <c r="CPX35" s="14"/>
      <c r="CPY35" s="14"/>
      <c r="CPZ35" s="14"/>
      <c r="CQA35" s="14"/>
      <c r="CQB35" s="14"/>
      <c r="CQC35" s="14"/>
      <c r="CQD35" s="14"/>
      <c r="CQE35" s="14"/>
      <c r="CQF35" s="14"/>
      <c r="CQG35" s="14"/>
      <c r="CQH35" s="14"/>
      <c r="CQI35" s="14"/>
      <c r="CQJ35" s="14"/>
      <c r="CQK35" s="14"/>
      <c r="CQL35" s="14"/>
      <c r="CQM35" s="14"/>
      <c r="CQN35" s="14"/>
      <c r="CQO35" s="14"/>
      <c r="CQP35" s="14"/>
      <c r="CQQ35" s="14"/>
      <c r="CQR35" s="14"/>
      <c r="CQS35" s="14"/>
      <c r="CQT35" s="14"/>
      <c r="CQU35" s="14"/>
      <c r="CQV35" s="14"/>
      <c r="CQW35" s="14"/>
      <c r="CQX35" s="14"/>
      <c r="CQY35" s="14"/>
      <c r="CQZ35" s="14"/>
      <c r="CRA35" s="14"/>
      <c r="CRB35" s="14"/>
      <c r="CRC35" s="14"/>
      <c r="CRD35" s="14"/>
      <c r="CRE35" s="14"/>
      <c r="CRF35" s="14"/>
      <c r="CRG35" s="14"/>
      <c r="CRH35" s="14"/>
      <c r="CRI35" s="14"/>
      <c r="CRJ35" s="14"/>
      <c r="CRK35" s="14"/>
      <c r="CRL35" s="14"/>
      <c r="CRM35" s="14"/>
      <c r="CRN35" s="14"/>
      <c r="CRO35" s="14"/>
      <c r="CRP35" s="14"/>
      <c r="CRQ35" s="14"/>
      <c r="CRR35" s="14"/>
      <c r="CRS35" s="14"/>
      <c r="CRT35" s="14"/>
      <c r="CRU35" s="14"/>
      <c r="CRV35" s="14"/>
      <c r="CRW35" s="14"/>
      <c r="CRX35" s="14"/>
      <c r="CRY35" s="14"/>
      <c r="CRZ35" s="14"/>
      <c r="CSA35" s="14"/>
      <c r="CSB35" s="14"/>
      <c r="CSC35" s="14"/>
      <c r="CSD35" s="14"/>
      <c r="CSE35" s="14"/>
      <c r="CSF35" s="14"/>
      <c r="CSG35" s="14"/>
      <c r="CSH35" s="14"/>
      <c r="CSI35" s="14"/>
      <c r="CSJ35" s="14"/>
      <c r="CSK35" s="14"/>
      <c r="CSL35" s="14"/>
      <c r="CSM35" s="14"/>
      <c r="CSN35" s="14"/>
      <c r="CSO35" s="14"/>
      <c r="CSP35" s="14"/>
      <c r="CSQ35" s="14"/>
      <c r="CSR35" s="14"/>
      <c r="CSS35" s="14"/>
      <c r="CST35" s="14"/>
      <c r="CSU35" s="14"/>
      <c r="CSV35" s="14"/>
      <c r="CSW35" s="14"/>
      <c r="CSX35" s="14"/>
      <c r="CSY35" s="14"/>
      <c r="CSZ35" s="14"/>
      <c r="CTA35" s="14"/>
      <c r="CTB35" s="14"/>
      <c r="CTC35" s="14"/>
      <c r="CTD35" s="14"/>
      <c r="CTE35" s="14"/>
      <c r="CTF35" s="14"/>
      <c r="CTG35" s="14"/>
      <c r="CTH35" s="14"/>
      <c r="CTI35" s="14"/>
      <c r="CTJ35" s="14"/>
      <c r="CTK35" s="14"/>
      <c r="CTL35" s="14"/>
      <c r="CTM35" s="14"/>
      <c r="CTN35" s="14"/>
      <c r="CTO35" s="14"/>
      <c r="CTP35" s="14"/>
      <c r="CTQ35" s="14"/>
      <c r="CTR35" s="14"/>
      <c r="CTS35" s="14"/>
      <c r="CTT35" s="14"/>
      <c r="CTU35" s="14"/>
      <c r="CTV35" s="14"/>
      <c r="CTW35" s="14"/>
      <c r="CTX35" s="14"/>
      <c r="CTY35" s="14"/>
      <c r="CTZ35" s="14"/>
      <c r="CUA35" s="14"/>
      <c r="CUB35" s="14"/>
      <c r="CUC35" s="14"/>
      <c r="CUD35" s="14"/>
      <c r="CUE35" s="14"/>
      <c r="CUF35" s="14"/>
      <c r="CUG35" s="14"/>
      <c r="CUH35" s="14"/>
      <c r="CUI35" s="14"/>
      <c r="CUJ35" s="14"/>
      <c r="CUK35" s="14"/>
      <c r="CUL35" s="14"/>
      <c r="CUM35" s="14"/>
      <c r="CUN35" s="14"/>
      <c r="CUO35" s="14"/>
      <c r="CUP35" s="14"/>
      <c r="CUQ35" s="14"/>
      <c r="CUR35" s="14"/>
      <c r="CUS35" s="14"/>
      <c r="CUT35" s="14"/>
      <c r="CUU35" s="14"/>
      <c r="CUV35" s="14"/>
      <c r="CUW35" s="14"/>
      <c r="CUX35" s="14"/>
      <c r="CUY35" s="14"/>
      <c r="CUZ35" s="14"/>
      <c r="CVA35" s="14"/>
      <c r="CVB35" s="14"/>
      <c r="CVC35" s="14"/>
      <c r="CVD35" s="14"/>
      <c r="CVE35" s="14"/>
      <c r="CVF35" s="14"/>
      <c r="CVG35" s="14"/>
      <c r="CVH35" s="14"/>
      <c r="CVI35" s="14"/>
      <c r="CVJ35" s="14"/>
      <c r="CVK35" s="14"/>
      <c r="CVL35" s="14"/>
      <c r="CVM35" s="14"/>
      <c r="CVN35" s="14"/>
      <c r="CVO35" s="14"/>
      <c r="CVP35" s="14"/>
      <c r="CVQ35" s="14"/>
      <c r="CVR35" s="14"/>
      <c r="CVS35" s="14"/>
      <c r="CVT35" s="14"/>
      <c r="CVU35" s="14"/>
      <c r="CVV35" s="14"/>
      <c r="CVW35" s="14"/>
      <c r="CVX35" s="14"/>
      <c r="CVY35" s="14"/>
      <c r="CVZ35" s="14"/>
      <c r="CWA35" s="14"/>
      <c r="CWB35" s="14"/>
      <c r="CWC35" s="14"/>
      <c r="CWD35" s="14"/>
      <c r="CWE35" s="14"/>
      <c r="CWF35" s="14"/>
      <c r="CWG35" s="14"/>
      <c r="CWH35" s="14"/>
      <c r="CWI35" s="14"/>
      <c r="CWJ35" s="14"/>
      <c r="CWK35" s="14"/>
      <c r="CWL35" s="14"/>
      <c r="CWM35" s="14"/>
      <c r="CWN35" s="14"/>
      <c r="CWO35" s="14"/>
      <c r="CWP35" s="14"/>
      <c r="CWQ35" s="14"/>
      <c r="CWR35" s="14"/>
      <c r="CWS35" s="14"/>
      <c r="CWT35" s="14"/>
      <c r="CWU35" s="14"/>
      <c r="CWV35" s="14"/>
      <c r="CWW35" s="14"/>
      <c r="CWX35" s="14"/>
      <c r="CWY35" s="14"/>
      <c r="CWZ35" s="14"/>
      <c r="CXA35" s="14"/>
      <c r="CXB35" s="14"/>
      <c r="CXC35" s="14"/>
      <c r="CXD35" s="14"/>
      <c r="CXE35" s="14"/>
      <c r="CXF35" s="14"/>
      <c r="CXG35" s="14"/>
      <c r="CXH35" s="14"/>
      <c r="CXI35" s="14"/>
      <c r="CXJ35" s="14"/>
      <c r="CXK35" s="14"/>
      <c r="CXL35" s="14"/>
      <c r="CXM35" s="14"/>
      <c r="CXN35" s="14"/>
      <c r="CXO35" s="14"/>
      <c r="CXP35" s="14"/>
      <c r="CXQ35" s="14"/>
      <c r="CXR35" s="14"/>
      <c r="CXS35" s="14"/>
      <c r="CXT35" s="14"/>
      <c r="CXU35" s="14"/>
      <c r="CXV35" s="14"/>
      <c r="CXW35" s="14"/>
      <c r="CXX35" s="14"/>
      <c r="CXY35" s="14"/>
      <c r="CXZ35" s="14"/>
      <c r="CYA35" s="14"/>
      <c r="CYB35" s="14"/>
      <c r="CYC35" s="14"/>
      <c r="CYD35" s="14"/>
      <c r="CYE35" s="14"/>
      <c r="CYF35" s="14"/>
      <c r="CYG35" s="14"/>
      <c r="CYH35" s="14"/>
      <c r="CYI35" s="14"/>
      <c r="CYJ35" s="14"/>
      <c r="CYK35" s="14"/>
      <c r="CYL35" s="14"/>
      <c r="CYM35" s="14"/>
      <c r="CYN35" s="14"/>
      <c r="CYO35" s="14"/>
      <c r="CYP35" s="14"/>
      <c r="CYQ35" s="14"/>
      <c r="CYR35" s="14"/>
      <c r="CYS35" s="14"/>
      <c r="CYT35" s="14"/>
      <c r="CYU35" s="14"/>
      <c r="CYV35" s="14"/>
      <c r="CYW35" s="14"/>
      <c r="CYX35" s="14"/>
      <c r="CYY35" s="14"/>
      <c r="CYZ35" s="14"/>
      <c r="CZA35" s="14"/>
      <c r="CZB35" s="14"/>
      <c r="CZC35" s="14"/>
      <c r="CZD35" s="14"/>
      <c r="CZE35" s="14"/>
      <c r="CZF35" s="14"/>
      <c r="CZG35" s="14"/>
      <c r="CZH35" s="14"/>
      <c r="CZI35" s="14"/>
      <c r="CZJ35" s="14"/>
      <c r="CZK35" s="14"/>
      <c r="CZL35" s="14"/>
      <c r="CZM35" s="14"/>
      <c r="CZN35" s="14"/>
      <c r="CZO35" s="14"/>
      <c r="CZP35" s="14"/>
      <c r="CZQ35" s="14"/>
      <c r="CZR35" s="14"/>
      <c r="CZS35" s="14"/>
      <c r="CZT35" s="14"/>
      <c r="CZU35" s="14"/>
      <c r="CZV35" s="14"/>
      <c r="CZW35" s="14"/>
      <c r="CZX35" s="14"/>
      <c r="CZY35" s="14"/>
      <c r="CZZ35" s="14"/>
      <c r="DAA35" s="14"/>
      <c r="DAB35" s="14"/>
      <c r="DAC35" s="14"/>
      <c r="DAD35" s="14"/>
      <c r="DAE35" s="14"/>
      <c r="DAF35" s="14"/>
      <c r="DAG35" s="14"/>
      <c r="DAH35" s="14"/>
      <c r="DAI35" s="14"/>
      <c r="DAJ35" s="14"/>
      <c r="DAK35" s="14"/>
      <c r="DAL35" s="14"/>
      <c r="DAM35" s="14"/>
      <c r="DAN35" s="14"/>
      <c r="DAO35" s="14"/>
      <c r="DAP35" s="14"/>
      <c r="DAQ35" s="14"/>
      <c r="DAR35" s="14"/>
      <c r="DAS35" s="14"/>
      <c r="DAT35" s="14"/>
      <c r="DAU35" s="14"/>
      <c r="DAV35" s="14"/>
      <c r="DAW35" s="14"/>
      <c r="DAX35" s="14"/>
      <c r="DAY35" s="14"/>
      <c r="DAZ35" s="14"/>
      <c r="DBA35" s="14"/>
      <c r="DBB35" s="14"/>
      <c r="DBC35" s="14"/>
      <c r="DBD35" s="14"/>
      <c r="DBE35" s="14"/>
      <c r="DBF35" s="14"/>
      <c r="DBG35" s="14"/>
      <c r="DBH35" s="14"/>
      <c r="DBI35" s="14"/>
      <c r="DBJ35" s="14"/>
      <c r="DBK35" s="14"/>
      <c r="DBL35" s="14"/>
      <c r="DBM35" s="14"/>
      <c r="DBN35" s="14"/>
      <c r="DBO35" s="14"/>
      <c r="DBP35" s="14"/>
      <c r="DBQ35" s="14"/>
      <c r="DBR35" s="14"/>
      <c r="DBS35" s="14"/>
      <c r="DBT35" s="14"/>
      <c r="DBU35" s="14"/>
      <c r="DBV35" s="14"/>
      <c r="DBW35" s="14"/>
      <c r="DBX35" s="14"/>
      <c r="DBY35" s="14"/>
      <c r="DBZ35" s="14"/>
      <c r="DCA35" s="14"/>
      <c r="DCB35" s="14"/>
      <c r="DCC35" s="14"/>
      <c r="DCD35" s="14"/>
      <c r="DCE35" s="14"/>
      <c r="DCF35" s="14"/>
      <c r="DCG35" s="14"/>
      <c r="DCH35" s="14"/>
      <c r="DCI35" s="14"/>
      <c r="DCJ35" s="14"/>
      <c r="DCK35" s="14"/>
      <c r="DCL35" s="14"/>
      <c r="DCM35" s="14"/>
      <c r="DCN35" s="14"/>
      <c r="DCO35" s="14"/>
      <c r="DCP35" s="14"/>
      <c r="DCQ35" s="14"/>
      <c r="DCR35" s="14"/>
      <c r="DCS35" s="14"/>
      <c r="DCT35" s="14"/>
      <c r="DCU35" s="14"/>
      <c r="DCV35" s="14"/>
      <c r="DCW35" s="14"/>
      <c r="DCX35" s="14"/>
      <c r="DCY35" s="14"/>
      <c r="DCZ35" s="14"/>
      <c r="DDA35" s="14"/>
      <c r="DDB35" s="14"/>
      <c r="DDC35" s="14"/>
      <c r="DDD35" s="14"/>
      <c r="DDE35" s="14"/>
      <c r="DDF35" s="14"/>
      <c r="DDG35" s="14"/>
      <c r="DDH35" s="14"/>
      <c r="DDI35" s="14"/>
      <c r="DDJ35" s="14"/>
      <c r="DDK35" s="14"/>
      <c r="DDL35" s="14"/>
      <c r="DDM35" s="14"/>
      <c r="DDN35" s="14"/>
      <c r="DDO35" s="14"/>
      <c r="DDP35" s="14"/>
      <c r="DDQ35" s="14"/>
      <c r="DDR35" s="14"/>
      <c r="DDS35" s="14"/>
      <c r="DDT35" s="14"/>
      <c r="DDU35" s="14"/>
      <c r="DDV35" s="14"/>
      <c r="DDW35" s="14"/>
      <c r="DDX35" s="14"/>
      <c r="DDY35" s="14"/>
      <c r="DDZ35" s="14"/>
      <c r="DEA35" s="14"/>
      <c r="DEB35" s="14"/>
      <c r="DEC35" s="14"/>
      <c r="DED35" s="14"/>
      <c r="DEE35" s="14"/>
      <c r="DEF35" s="14"/>
      <c r="DEG35" s="14"/>
      <c r="DEH35" s="14"/>
      <c r="DEI35" s="14"/>
      <c r="DEJ35" s="14"/>
      <c r="DEK35" s="14"/>
      <c r="DEL35" s="14"/>
      <c r="DEM35" s="14"/>
      <c r="DEN35" s="14"/>
      <c r="DEO35" s="14"/>
      <c r="DEP35" s="14"/>
      <c r="DEQ35" s="14"/>
      <c r="DER35" s="14"/>
      <c r="DES35" s="14"/>
      <c r="DET35" s="14"/>
      <c r="DEU35" s="14"/>
      <c r="DEV35" s="14"/>
      <c r="DEW35" s="14"/>
      <c r="DEX35" s="14"/>
      <c r="DEY35" s="14"/>
      <c r="DEZ35" s="14"/>
      <c r="DFA35" s="14"/>
      <c r="DFB35" s="14"/>
      <c r="DFC35" s="14"/>
      <c r="DFD35" s="14"/>
      <c r="DFE35" s="14"/>
      <c r="DFF35" s="14"/>
      <c r="DFG35" s="14"/>
      <c r="DFH35" s="14"/>
      <c r="DFI35" s="14"/>
      <c r="DFJ35" s="14"/>
      <c r="DFK35" s="14"/>
      <c r="DFL35" s="14"/>
      <c r="DFM35" s="14"/>
      <c r="DFN35" s="14"/>
      <c r="DFO35" s="14"/>
      <c r="DFP35" s="14"/>
      <c r="DFQ35" s="14"/>
      <c r="DFR35" s="14"/>
      <c r="DFS35" s="14"/>
      <c r="DFT35" s="14"/>
      <c r="DFU35" s="14"/>
      <c r="DFV35" s="14"/>
      <c r="DFW35" s="14"/>
      <c r="DFX35" s="14"/>
      <c r="DFY35" s="14"/>
      <c r="DFZ35" s="14"/>
      <c r="DGA35" s="14"/>
      <c r="DGB35" s="14"/>
      <c r="DGC35" s="14"/>
      <c r="DGD35" s="14"/>
      <c r="DGE35" s="14"/>
      <c r="DGF35" s="14"/>
      <c r="DGG35" s="14"/>
      <c r="DGH35" s="14"/>
      <c r="DGI35" s="14"/>
      <c r="DGJ35" s="14"/>
      <c r="DGK35" s="14"/>
      <c r="DGL35" s="14"/>
      <c r="DGM35" s="14"/>
      <c r="DGN35" s="14"/>
      <c r="DGO35" s="14"/>
      <c r="DGP35" s="14"/>
      <c r="DGQ35" s="14"/>
      <c r="DGR35" s="14"/>
      <c r="DGS35" s="14"/>
      <c r="DGT35" s="14"/>
      <c r="DGU35" s="14"/>
      <c r="DGV35" s="14"/>
      <c r="DGW35" s="14"/>
      <c r="DGX35" s="14"/>
      <c r="DGY35" s="14"/>
      <c r="DGZ35" s="14"/>
      <c r="DHA35" s="14"/>
      <c r="DHB35" s="14"/>
      <c r="DHC35" s="14"/>
      <c r="DHD35" s="14"/>
      <c r="DHE35" s="14"/>
      <c r="DHF35" s="14"/>
      <c r="DHG35" s="14"/>
      <c r="DHH35" s="14"/>
      <c r="DHI35" s="14"/>
      <c r="DHJ35" s="14"/>
      <c r="DHK35" s="14"/>
      <c r="DHL35" s="14"/>
      <c r="DHM35" s="14"/>
      <c r="DHN35" s="14"/>
      <c r="DHO35" s="14"/>
      <c r="DHP35" s="14"/>
      <c r="DHQ35" s="14"/>
      <c r="DHR35" s="14"/>
      <c r="DHS35" s="14"/>
      <c r="DHT35" s="14"/>
      <c r="DHU35" s="14"/>
      <c r="DHV35" s="14"/>
      <c r="DHW35" s="14"/>
      <c r="DHX35" s="14"/>
      <c r="DHY35" s="14"/>
      <c r="DHZ35" s="14"/>
      <c r="DIA35" s="14"/>
      <c r="DIB35" s="14"/>
      <c r="DIC35" s="14"/>
      <c r="DID35" s="14"/>
      <c r="DIE35" s="14"/>
      <c r="DIF35" s="14"/>
      <c r="DIG35" s="14"/>
      <c r="DIH35" s="14"/>
      <c r="DII35" s="14"/>
      <c r="DIJ35" s="14"/>
      <c r="DIK35" s="14"/>
      <c r="DIL35" s="14"/>
      <c r="DIM35" s="14"/>
      <c r="DIN35" s="14"/>
      <c r="DIO35" s="14"/>
      <c r="DIP35" s="14"/>
      <c r="DIQ35" s="14"/>
      <c r="DIR35" s="14"/>
      <c r="DIS35" s="14"/>
      <c r="DIT35" s="14"/>
      <c r="DIU35" s="14"/>
      <c r="DIV35" s="14"/>
      <c r="DIW35" s="14"/>
      <c r="DIX35" s="14"/>
      <c r="DIY35" s="14"/>
      <c r="DIZ35" s="14"/>
      <c r="DJA35" s="14"/>
      <c r="DJB35" s="14"/>
      <c r="DJC35" s="14"/>
      <c r="DJD35" s="14"/>
      <c r="DJE35" s="14"/>
      <c r="DJF35" s="14"/>
      <c r="DJG35" s="14"/>
      <c r="DJH35" s="14"/>
      <c r="DJI35" s="14"/>
      <c r="DJJ35" s="14"/>
      <c r="DJK35" s="14"/>
      <c r="DJL35" s="14"/>
      <c r="DJM35" s="14"/>
      <c r="DJN35" s="14"/>
      <c r="DJO35" s="14"/>
      <c r="DJP35" s="14"/>
      <c r="DJQ35" s="14"/>
      <c r="DJR35" s="14"/>
      <c r="DJS35" s="14"/>
      <c r="DJT35" s="14"/>
      <c r="DJU35" s="14"/>
      <c r="DJV35" s="14"/>
      <c r="DJW35" s="14"/>
      <c r="DJX35" s="14"/>
      <c r="DJY35" s="14"/>
      <c r="DJZ35" s="14"/>
      <c r="DKA35" s="14"/>
      <c r="DKB35" s="14"/>
      <c r="DKC35" s="14"/>
      <c r="DKD35" s="14"/>
      <c r="DKE35" s="14"/>
      <c r="DKF35" s="14"/>
      <c r="DKG35" s="14"/>
      <c r="DKH35" s="14"/>
      <c r="DKI35" s="14"/>
      <c r="DKJ35" s="14"/>
      <c r="DKK35" s="14"/>
      <c r="DKL35" s="14"/>
      <c r="DKM35" s="14"/>
      <c r="DKN35" s="14"/>
      <c r="DKO35" s="14"/>
      <c r="DKP35" s="14"/>
      <c r="DKQ35" s="14"/>
      <c r="DKR35" s="14"/>
      <c r="DKS35" s="14"/>
      <c r="DKT35" s="14"/>
      <c r="DKU35" s="14"/>
      <c r="DKV35" s="14"/>
      <c r="DKW35" s="14"/>
      <c r="DKX35" s="14"/>
      <c r="DKY35" s="14"/>
      <c r="DKZ35" s="14"/>
      <c r="DLA35" s="14"/>
      <c r="DLB35" s="14"/>
      <c r="DLC35" s="14"/>
      <c r="DLD35" s="14"/>
      <c r="DLE35" s="14"/>
      <c r="DLF35" s="14"/>
      <c r="DLG35" s="14"/>
      <c r="DLH35" s="14"/>
      <c r="DLI35" s="14"/>
      <c r="DLJ35" s="14"/>
      <c r="DLK35" s="14"/>
      <c r="DLL35" s="14"/>
      <c r="DLM35" s="14"/>
      <c r="DLN35" s="14"/>
      <c r="DLO35" s="14"/>
      <c r="DLP35" s="14"/>
      <c r="DLQ35" s="14"/>
      <c r="DLR35" s="14"/>
      <c r="DLS35" s="14"/>
      <c r="DLT35" s="14"/>
      <c r="DLU35" s="14"/>
      <c r="DLV35" s="14"/>
      <c r="DLW35" s="14"/>
      <c r="DLX35" s="14"/>
      <c r="DLY35" s="14"/>
      <c r="DLZ35" s="14"/>
      <c r="DMA35" s="14"/>
      <c r="DMB35" s="14"/>
      <c r="DMC35" s="14"/>
      <c r="DMD35" s="14"/>
      <c r="DME35" s="14"/>
      <c r="DMF35" s="14"/>
      <c r="DMG35" s="14"/>
      <c r="DMH35" s="14"/>
      <c r="DMI35" s="14"/>
      <c r="DMJ35" s="14"/>
      <c r="DMK35" s="14"/>
      <c r="DML35" s="14"/>
      <c r="DMM35" s="14"/>
      <c r="DMN35" s="14"/>
      <c r="DMO35" s="14"/>
      <c r="DMP35" s="14"/>
      <c r="DMQ35" s="14"/>
      <c r="DMR35" s="14"/>
      <c r="DMS35" s="14"/>
      <c r="DMT35" s="14"/>
      <c r="DMU35" s="14"/>
      <c r="DMV35" s="14"/>
      <c r="DMW35" s="14"/>
      <c r="DMX35" s="14"/>
      <c r="DMY35" s="14"/>
      <c r="DMZ35" s="14"/>
      <c r="DNA35" s="14"/>
      <c r="DNB35" s="14"/>
      <c r="DNC35" s="14"/>
      <c r="DND35" s="14"/>
      <c r="DNE35" s="14"/>
      <c r="DNF35" s="14"/>
      <c r="DNG35" s="14"/>
      <c r="DNH35" s="14"/>
      <c r="DNI35" s="14"/>
      <c r="DNJ35" s="14"/>
      <c r="DNK35" s="14"/>
      <c r="DNL35" s="14"/>
      <c r="DNM35" s="14"/>
      <c r="DNN35" s="14"/>
      <c r="DNO35" s="14"/>
      <c r="DNP35" s="14"/>
      <c r="DNQ35" s="14"/>
      <c r="DNR35" s="14"/>
      <c r="DNS35" s="14"/>
      <c r="DNT35" s="14"/>
      <c r="DNU35" s="14"/>
      <c r="DNV35" s="14"/>
      <c r="DNW35" s="14"/>
      <c r="DNX35" s="14"/>
      <c r="DNY35" s="14"/>
      <c r="DNZ35" s="14"/>
      <c r="DOA35" s="14"/>
      <c r="DOB35" s="14"/>
      <c r="DOC35" s="14"/>
      <c r="DOD35" s="14"/>
      <c r="DOE35" s="14"/>
      <c r="DOF35" s="14"/>
      <c r="DOG35" s="14"/>
      <c r="DOH35" s="14"/>
      <c r="DOI35" s="14"/>
      <c r="DOJ35" s="14"/>
      <c r="DOK35" s="14"/>
      <c r="DOL35" s="14"/>
      <c r="DOM35" s="14"/>
      <c r="DON35" s="14"/>
      <c r="DOO35" s="14"/>
      <c r="DOP35" s="14"/>
      <c r="DOQ35" s="14"/>
      <c r="DOR35" s="14"/>
      <c r="DOS35" s="14"/>
      <c r="DOT35" s="14"/>
      <c r="DOU35" s="14"/>
      <c r="DOV35" s="14"/>
      <c r="DOW35" s="14"/>
      <c r="DOX35" s="14"/>
      <c r="DOY35" s="14"/>
      <c r="DOZ35" s="14"/>
      <c r="DPA35" s="14"/>
      <c r="DPB35" s="14"/>
      <c r="DPC35" s="14"/>
      <c r="DPD35" s="14"/>
      <c r="DPE35" s="14"/>
      <c r="DPF35" s="14"/>
      <c r="DPG35" s="14"/>
      <c r="DPH35" s="14"/>
      <c r="DPI35" s="14"/>
      <c r="DPJ35" s="14"/>
      <c r="DPK35" s="14"/>
      <c r="DPL35" s="14"/>
      <c r="DPM35" s="14"/>
      <c r="DPN35" s="14"/>
      <c r="DPO35" s="14"/>
      <c r="DPP35" s="14"/>
      <c r="DPQ35" s="14"/>
      <c r="DPR35" s="14"/>
      <c r="DPS35" s="14"/>
      <c r="DPT35" s="14"/>
      <c r="DPU35" s="14"/>
      <c r="DPV35" s="14"/>
      <c r="DPW35" s="14"/>
      <c r="DPX35" s="14"/>
      <c r="DPY35" s="14"/>
      <c r="DPZ35" s="14"/>
      <c r="DQA35" s="14"/>
      <c r="DQB35" s="14"/>
      <c r="DQC35" s="14"/>
      <c r="DQD35" s="14"/>
      <c r="DQE35" s="14"/>
      <c r="DQF35" s="14"/>
      <c r="DQG35" s="14"/>
      <c r="DQH35" s="14"/>
      <c r="DQI35" s="14"/>
      <c r="DQJ35" s="14"/>
      <c r="DQK35" s="14"/>
      <c r="DQL35" s="14"/>
      <c r="DQM35" s="14"/>
      <c r="DQN35" s="14"/>
      <c r="DQO35" s="14"/>
      <c r="DQP35" s="14"/>
      <c r="DQQ35" s="14"/>
      <c r="DQR35" s="14"/>
      <c r="DQS35" s="14"/>
      <c r="DQT35" s="14"/>
      <c r="DQU35" s="14"/>
      <c r="DQV35" s="14"/>
      <c r="DQW35" s="14"/>
      <c r="DQX35" s="14"/>
      <c r="DQY35" s="14"/>
      <c r="DQZ35" s="14"/>
      <c r="DRA35" s="14"/>
      <c r="DRB35" s="14"/>
      <c r="DRC35" s="14"/>
      <c r="DRD35" s="14"/>
      <c r="DRE35" s="14"/>
      <c r="DRF35" s="14"/>
      <c r="DRG35" s="14"/>
      <c r="DRH35" s="14"/>
      <c r="DRI35" s="14"/>
      <c r="DRJ35" s="14"/>
      <c r="DRK35" s="14"/>
      <c r="DRL35" s="14"/>
      <c r="DRM35" s="14"/>
      <c r="DRN35" s="14"/>
      <c r="DRO35" s="14"/>
      <c r="DRP35" s="14"/>
      <c r="DRQ35" s="14"/>
      <c r="DRR35" s="14"/>
      <c r="DRS35" s="14"/>
      <c r="DRT35" s="14"/>
      <c r="DRU35" s="14"/>
      <c r="DRV35" s="14"/>
      <c r="DRW35" s="14"/>
      <c r="DRX35" s="14"/>
      <c r="DRY35" s="14"/>
      <c r="DRZ35" s="14"/>
      <c r="DSA35" s="14"/>
      <c r="DSB35" s="14"/>
      <c r="DSC35" s="14"/>
      <c r="DSD35" s="14"/>
      <c r="DSE35" s="14"/>
      <c r="DSF35" s="14"/>
      <c r="DSG35" s="14"/>
      <c r="DSH35" s="14"/>
      <c r="DSI35" s="14"/>
      <c r="DSJ35" s="14"/>
      <c r="DSK35" s="14"/>
      <c r="DSL35" s="14"/>
      <c r="DSM35" s="14"/>
      <c r="DSN35" s="14"/>
      <c r="DSO35" s="14"/>
      <c r="DSP35" s="14"/>
      <c r="DSQ35" s="14"/>
      <c r="DSR35" s="14"/>
      <c r="DSS35" s="14"/>
      <c r="DST35" s="14"/>
      <c r="DSU35" s="14"/>
      <c r="DSV35" s="14"/>
      <c r="DSW35" s="14"/>
      <c r="DSX35" s="14"/>
      <c r="DSY35" s="14"/>
      <c r="DSZ35" s="14"/>
      <c r="DTA35" s="14"/>
      <c r="DTB35" s="14"/>
      <c r="DTC35" s="14"/>
      <c r="DTD35" s="14"/>
      <c r="DTE35" s="14"/>
      <c r="DTF35" s="14"/>
      <c r="DTG35" s="14"/>
      <c r="DTH35" s="14"/>
      <c r="DTI35" s="14"/>
      <c r="DTJ35" s="14"/>
      <c r="DTK35" s="14"/>
      <c r="DTL35" s="14"/>
      <c r="DTM35" s="14"/>
      <c r="DTN35" s="14"/>
      <c r="DTO35" s="14"/>
      <c r="DTP35" s="14"/>
      <c r="DTQ35" s="14"/>
      <c r="DTR35" s="14"/>
      <c r="DTS35" s="14"/>
      <c r="DTT35" s="14"/>
      <c r="DTU35" s="14"/>
      <c r="DTV35" s="14"/>
      <c r="DTW35" s="14"/>
      <c r="DTX35" s="14"/>
      <c r="DTY35" s="14"/>
      <c r="DTZ35" s="14"/>
      <c r="DUA35" s="14"/>
      <c r="DUB35" s="14"/>
      <c r="DUC35" s="14"/>
      <c r="DUD35" s="14"/>
      <c r="DUE35" s="14"/>
      <c r="DUF35" s="14"/>
      <c r="DUG35" s="14"/>
      <c r="DUH35" s="14"/>
      <c r="DUI35" s="14"/>
      <c r="DUJ35" s="14"/>
      <c r="DUK35" s="14"/>
      <c r="DUL35" s="14"/>
      <c r="DUM35" s="14"/>
      <c r="DUN35" s="14"/>
      <c r="DUO35" s="14"/>
      <c r="DUP35" s="14"/>
      <c r="DUQ35" s="14"/>
      <c r="DUR35" s="14"/>
      <c r="DUS35" s="14"/>
      <c r="DUT35" s="14"/>
      <c r="DUU35" s="14"/>
      <c r="DUV35" s="14"/>
      <c r="DUW35" s="14"/>
      <c r="DUX35" s="14"/>
      <c r="DUY35" s="14"/>
      <c r="DUZ35" s="14"/>
      <c r="DVA35" s="14"/>
      <c r="DVB35" s="14"/>
      <c r="DVC35" s="14"/>
      <c r="DVD35" s="14"/>
      <c r="DVE35" s="14"/>
      <c r="DVF35" s="14"/>
      <c r="DVG35" s="14"/>
      <c r="DVH35" s="14"/>
      <c r="DVI35" s="14"/>
      <c r="DVJ35" s="14"/>
      <c r="DVK35" s="14"/>
      <c r="DVL35" s="14"/>
      <c r="DVM35" s="14"/>
      <c r="DVN35" s="14"/>
      <c r="DVO35" s="14"/>
      <c r="DVP35" s="14"/>
      <c r="DVQ35" s="14"/>
      <c r="DVR35" s="14"/>
      <c r="DVS35" s="14"/>
      <c r="DVT35" s="14"/>
      <c r="DVU35" s="14"/>
      <c r="DVV35" s="14"/>
      <c r="DVW35" s="14"/>
      <c r="DVX35" s="14"/>
      <c r="DVY35" s="14"/>
      <c r="DVZ35" s="14"/>
      <c r="DWA35" s="14"/>
      <c r="DWB35" s="14"/>
      <c r="DWC35" s="14"/>
      <c r="DWD35" s="14"/>
      <c r="DWE35" s="14"/>
      <c r="DWF35" s="14"/>
      <c r="DWG35" s="14"/>
      <c r="DWH35" s="14"/>
      <c r="DWI35" s="14"/>
      <c r="DWJ35" s="14"/>
      <c r="DWK35" s="14"/>
      <c r="DWL35" s="14"/>
      <c r="DWM35" s="14"/>
      <c r="DWN35" s="14"/>
      <c r="DWO35" s="14"/>
      <c r="DWP35" s="14"/>
      <c r="DWQ35" s="14"/>
      <c r="DWR35" s="14"/>
      <c r="DWS35" s="14"/>
      <c r="DWT35" s="14"/>
      <c r="DWU35" s="14"/>
      <c r="DWV35" s="14"/>
      <c r="DWW35" s="14"/>
      <c r="DWX35" s="14"/>
      <c r="DWY35" s="14"/>
      <c r="DWZ35" s="14"/>
      <c r="DXA35" s="14"/>
      <c r="DXB35" s="14"/>
      <c r="DXC35" s="14"/>
      <c r="DXD35" s="14"/>
      <c r="DXE35" s="14"/>
      <c r="DXF35" s="14"/>
      <c r="DXG35" s="14"/>
      <c r="DXH35" s="14"/>
      <c r="DXI35" s="14"/>
      <c r="DXJ35" s="14"/>
      <c r="DXK35" s="14"/>
      <c r="DXL35" s="14"/>
      <c r="DXM35" s="14"/>
      <c r="DXN35" s="14"/>
      <c r="DXO35" s="14"/>
      <c r="DXP35" s="14"/>
      <c r="DXQ35" s="14"/>
      <c r="DXR35" s="14"/>
      <c r="DXS35" s="14"/>
      <c r="DXT35" s="14"/>
      <c r="DXU35" s="14"/>
      <c r="DXV35" s="14"/>
      <c r="DXW35" s="14"/>
      <c r="DXX35" s="14"/>
      <c r="DXY35" s="14"/>
      <c r="DXZ35" s="14"/>
      <c r="DYA35" s="14"/>
      <c r="DYB35" s="14"/>
      <c r="DYC35" s="14"/>
      <c r="DYD35" s="14"/>
      <c r="DYE35" s="14"/>
      <c r="DYF35" s="14"/>
      <c r="DYG35" s="14"/>
      <c r="DYH35" s="14"/>
      <c r="DYI35" s="14"/>
      <c r="DYJ35" s="14"/>
      <c r="DYK35" s="14"/>
      <c r="DYL35" s="14"/>
      <c r="DYM35" s="14"/>
      <c r="DYN35" s="14"/>
      <c r="DYO35" s="14"/>
      <c r="DYP35" s="14"/>
      <c r="DYQ35" s="14"/>
      <c r="DYR35" s="14"/>
      <c r="DYS35" s="14"/>
      <c r="DYT35" s="14"/>
      <c r="DYU35" s="14"/>
      <c r="DYV35" s="14"/>
      <c r="DYW35" s="14"/>
      <c r="DYX35" s="14"/>
      <c r="DYY35" s="14"/>
      <c r="DYZ35" s="14"/>
      <c r="DZA35" s="14"/>
      <c r="DZB35" s="14"/>
      <c r="DZC35" s="14"/>
      <c r="DZD35" s="14"/>
      <c r="DZE35" s="14"/>
      <c r="DZF35" s="14"/>
      <c r="DZG35" s="14"/>
      <c r="DZH35" s="14"/>
      <c r="DZI35" s="14"/>
      <c r="DZJ35" s="14"/>
      <c r="DZK35" s="14"/>
      <c r="DZL35" s="14"/>
      <c r="DZM35" s="14"/>
      <c r="DZN35" s="14"/>
      <c r="DZO35" s="14"/>
      <c r="DZP35" s="14"/>
      <c r="DZQ35" s="14"/>
      <c r="DZR35" s="14"/>
      <c r="DZS35" s="14"/>
      <c r="DZT35" s="14"/>
      <c r="DZU35" s="14"/>
      <c r="DZV35" s="14"/>
      <c r="DZW35" s="14"/>
      <c r="DZX35" s="14"/>
      <c r="DZY35" s="14"/>
      <c r="DZZ35" s="14"/>
      <c r="EAA35" s="14"/>
      <c r="EAB35" s="14"/>
      <c r="EAC35" s="14"/>
      <c r="EAD35" s="14"/>
      <c r="EAE35" s="14"/>
      <c r="EAF35" s="14"/>
      <c r="EAG35" s="14"/>
      <c r="EAH35" s="14"/>
      <c r="EAI35" s="14"/>
      <c r="EAJ35" s="14"/>
      <c r="EAK35" s="14"/>
      <c r="EAL35" s="14"/>
      <c r="EAM35" s="14"/>
      <c r="EAN35" s="14"/>
      <c r="EAO35" s="14"/>
      <c r="EAP35" s="14"/>
      <c r="EAQ35" s="14"/>
      <c r="EAR35" s="14"/>
      <c r="EAS35" s="14"/>
      <c r="EAT35" s="14"/>
      <c r="EAU35" s="14"/>
      <c r="EAV35" s="14"/>
      <c r="EAW35" s="14"/>
      <c r="EAX35" s="14"/>
      <c r="EAY35" s="14"/>
      <c r="EAZ35" s="14"/>
      <c r="EBA35" s="14"/>
      <c r="EBB35" s="14"/>
      <c r="EBC35" s="14"/>
      <c r="EBD35" s="14"/>
      <c r="EBE35" s="14"/>
      <c r="EBF35" s="14"/>
      <c r="EBG35" s="14"/>
      <c r="EBH35" s="14"/>
      <c r="EBI35" s="14"/>
      <c r="EBJ35" s="14"/>
      <c r="EBK35" s="14"/>
      <c r="EBL35" s="14"/>
      <c r="EBM35" s="14"/>
      <c r="EBN35" s="14"/>
      <c r="EBO35" s="14"/>
      <c r="EBP35" s="14"/>
      <c r="EBQ35" s="14"/>
      <c r="EBR35" s="14"/>
      <c r="EBS35" s="14"/>
      <c r="EBT35" s="14"/>
      <c r="EBU35" s="14"/>
      <c r="EBV35" s="14"/>
      <c r="EBW35" s="14"/>
      <c r="EBX35" s="14"/>
      <c r="EBY35" s="14"/>
      <c r="EBZ35" s="14"/>
      <c r="ECA35" s="14"/>
      <c r="ECB35" s="14"/>
      <c r="ECC35" s="14"/>
      <c r="ECD35" s="14"/>
      <c r="ECE35" s="14"/>
      <c r="ECF35" s="14"/>
      <c r="ECG35" s="14"/>
      <c r="ECH35" s="14"/>
      <c r="ECI35" s="14"/>
      <c r="ECJ35" s="14"/>
      <c r="ECK35" s="14"/>
      <c r="ECL35" s="14"/>
      <c r="ECM35" s="14"/>
      <c r="ECN35" s="14"/>
      <c r="ECO35" s="14"/>
      <c r="ECP35" s="14"/>
      <c r="ECQ35" s="14"/>
      <c r="ECR35" s="14"/>
      <c r="ECS35" s="14"/>
      <c r="ECT35" s="14"/>
      <c r="ECU35" s="14"/>
      <c r="ECV35" s="14"/>
      <c r="ECW35" s="14"/>
      <c r="ECX35" s="14"/>
      <c r="ECY35" s="14"/>
      <c r="ECZ35" s="14"/>
      <c r="EDA35" s="14"/>
      <c r="EDB35" s="14"/>
      <c r="EDC35" s="14"/>
      <c r="EDD35" s="14"/>
      <c r="EDE35" s="14"/>
      <c r="EDF35" s="14"/>
      <c r="EDG35" s="14"/>
      <c r="EDH35" s="14"/>
      <c r="EDI35" s="14"/>
      <c r="EDJ35" s="14"/>
      <c r="EDK35" s="14"/>
      <c r="EDL35" s="14"/>
      <c r="EDM35" s="14"/>
      <c r="EDN35" s="14"/>
      <c r="EDO35" s="14"/>
      <c r="EDP35" s="14"/>
      <c r="EDQ35" s="14"/>
      <c r="EDR35" s="14"/>
      <c r="EDS35" s="14"/>
      <c r="EDT35" s="14"/>
      <c r="EDU35" s="14"/>
      <c r="EDV35" s="14"/>
      <c r="EDW35" s="14"/>
      <c r="EDX35" s="14"/>
      <c r="EDY35" s="14"/>
      <c r="EDZ35" s="14"/>
      <c r="EEA35" s="14"/>
      <c r="EEB35" s="14"/>
      <c r="EEC35" s="14"/>
      <c r="EED35" s="14"/>
      <c r="EEE35" s="14"/>
      <c r="EEF35" s="14"/>
      <c r="EEG35" s="14"/>
      <c r="EEH35" s="14"/>
      <c r="EEI35" s="14"/>
      <c r="EEJ35" s="14"/>
      <c r="EEK35" s="14"/>
      <c r="EEL35" s="14"/>
      <c r="EEM35" s="14"/>
      <c r="EEN35" s="14"/>
      <c r="EEO35" s="14"/>
      <c r="EEP35" s="14"/>
      <c r="EEQ35" s="14"/>
      <c r="EER35" s="14"/>
      <c r="EES35" s="14"/>
      <c r="EET35" s="14"/>
      <c r="EEU35" s="14"/>
      <c r="EEV35" s="14"/>
      <c r="EEW35" s="14"/>
      <c r="EEX35" s="14"/>
      <c r="EEY35" s="14"/>
      <c r="EEZ35" s="14"/>
      <c r="EFA35" s="14"/>
      <c r="EFB35" s="14"/>
      <c r="EFC35" s="14"/>
      <c r="EFD35" s="14"/>
      <c r="EFE35" s="14"/>
      <c r="EFF35" s="14"/>
      <c r="EFG35" s="14"/>
      <c r="EFH35" s="14"/>
      <c r="EFI35" s="14"/>
      <c r="EFJ35" s="14"/>
      <c r="EFK35" s="14"/>
      <c r="EFL35" s="14"/>
      <c r="EFM35" s="14"/>
      <c r="EFN35" s="14"/>
      <c r="EFO35" s="14"/>
      <c r="EFP35" s="14"/>
      <c r="EFQ35" s="14"/>
      <c r="EFR35" s="14"/>
      <c r="EFS35" s="14"/>
      <c r="EFT35" s="14"/>
      <c r="EFU35" s="14"/>
      <c r="EFV35" s="14"/>
      <c r="EFW35" s="14"/>
      <c r="EFX35" s="14"/>
      <c r="EFY35" s="14"/>
      <c r="EFZ35" s="14"/>
      <c r="EGA35" s="14"/>
      <c r="EGB35" s="14"/>
      <c r="EGC35" s="14"/>
      <c r="EGD35" s="14"/>
      <c r="EGE35" s="14"/>
      <c r="EGF35" s="14"/>
      <c r="EGG35" s="14"/>
      <c r="EGH35" s="14"/>
      <c r="EGI35" s="14"/>
      <c r="EGJ35" s="14"/>
      <c r="EGK35" s="14"/>
      <c r="EGL35" s="14"/>
      <c r="EGM35" s="14"/>
      <c r="EGN35" s="14"/>
      <c r="EGO35" s="14"/>
      <c r="EGP35" s="14"/>
      <c r="EGQ35" s="14"/>
      <c r="EGR35" s="14"/>
      <c r="EGS35" s="14"/>
      <c r="EGT35" s="14"/>
      <c r="EGU35" s="14"/>
      <c r="EGV35" s="14"/>
      <c r="EGW35" s="14"/>
      <c r="EGX35" s="14"/>
      <c r="EGY35" s="14"/>
      <c r="EGZ35" s="14"/>
      <c r="EHA35" s="14"/>
      <c r="EHB35" s="14"/>
      <c r="EHC35" s="14"/>
      <c r="EHD35" s="14"/>
      <c r="EHE35" s="14"/>
      <c r="EHF35" s="14"/>
      <c r="EHG35" s="14"/>
      <c r="EHH35" s="14"/>
      <c r="EHI35" s="14"/>
      <c r="EHJ35" s="14"/>
      <c r="EHK35" s="14"/>
      <c r="EHL35" s="14"/>
      <c r="EHM35" s="14"/>
      <c r="EHN35" s="14"/>
      <c r="EHO35" s="14"/>
      <c r="EHP35" s="14"/>
      <c r="EHQ35" s="14"/>
      <c r="EHR35" s="14"/>
      <c r="EHS35" s="14"/>
      <c r="EHT35" s="14"/>
      <c r="EHU35" s="14"/>
      <c r="EHV35" s="14"/>
      <c r="EHW35" s="14"/>
      <c r="EHX35" s="14"/>
      <c r="EHY35" s="14"/>
      <c r="EHZ35" s="14"/>
      <c r="EIA35" s="14"/>
      <c r="EIB35" s="14"/>
      <c r="EIC35" s="14"/>
      <c r="EID35" s="14"/>
      <c r="EIE35" s="14"/>
      <c r="EIF35" s="14"/>
      <c r="EIG35" s="14"/>
      <c r="EIH35" s="14"/>
      <c r="EII35" s="14"/>
      <c r="EIJ35" s="14"/>
      <c r="EIK35" s="14"/>
      <c r="EIL35" s="14"/>
      <c r="EIM35" s="14"/>
      <c r="EIN35" s="14"/>
      <c r="EIO35" s="14"/>
      <c r="EIP35" s="14"/>
      <c r="EIQ35" s="14"/>
      <c r="EIR35" s="14"/>
      <c r="EIS35" s="14"/>
      <c r="EIT35" s="14"/>
      <c r="EIU35" s="14"/>
      <c r="EIV35" s="14"/>
      <c r="EIW35" s="14"/>
      <c r="EIX35" s="14"/>
      <c r="EIY35" s="14"/>
      <c r="EIZ35" s="14"/>
      <c r="EJA35" s="14"/>
      <c r="EJB35" s="14"/>
      <c r="EJC35" s="14"/>
      <c r="EJD35" s="14"/>
      <c r="EJE35" s="14"/>
      <c r="EJF35" s="14"/>
      <c r="EJG35" s="14"/>
      <c r="EJH35" s="14"/>
      <c r="EJI35" s="14"/>
      <c r="EJJ35" s="14"/>
      <c r="EJK35" s="14"/>
      <c r="EJL35" s="14"/>
      <c r="EJM35" s="14"/>
      <c r="EJN35" s="14"/>
      <c r="EJO35" s="14"/>
      <c r="EJP35" s="14"/>
      <c r="EJQ35" s="14"/>
      <c r="EJR35" s="14"/>
      <c r="EJS35" s="14"/>
      <c r="EJT35" s="14"/>
      <c r="EJU35" s="14"/>
      <c r="EJV35" s="14"/>
      <c r="EJW35" s="14"/>
      <c r="EJX35" s="14"/>
      <c r="EJY35" s="14"/>
      <c r="EJZ35" s="14"/>
      <c r="EKA35" s="14"/>
      <c r="EKB35" s="14"/>
      <c r="EKC35" s="14"/>
      <c r="EKD35" s="14"/>
      <c r="EKE35" s="14"/>
      <c r="EKF35" s="14"/>
      <c r="EKG35" s="14"/>
      <c r="EKH35" s="14"/>
      <c r="EKI35" s="14"/>
      <c r="EKJ35" s="14"/>
      <c r="EKK35" s="14"/>
      <c r="EKL35" s="14"/>
      <c r="EKM35" s="14"/>
      <c r="EKN35" s="14"/>
      <c r="EKO35" s="14"/>
      <c r="EKP35" s="14"/>
      <c r="EKQ35" s="14"/>
      <c r="EKR35" s="14"/>
      <c r="EKS35" s="14"/>
      <c r="EKT35" s="14"/>
      <c r="EKU35" s="14"/>
      <c r="EKV35" s="14"/>
      <c r="EKW35" s="14"/>
      <c r="EKX35" s="14"/>
      <c r="EKY35" s="14"/>
      <c r="EKZ35" s="14"/>
      <c r="ELA35" s="14"/>
      <c r="ELB35" s="14"/>
      <c r="ELC35" s="14"/>
      <c r="ELD35" s="14"/>
      <c r="ELE35" s="14"/>
      <c r="ELF35" s="14"/>
      <c r="ELG35" s="14"/>
      <c r="ELH35" s="14"/>
      <c r="ELI35" s="14"/>
      <c r="ELJ35" s="14"/>
      <c r="ELK35" s="14"/>
      <c r="ELL35" s="14"/>
      <c r="ELM35" s="14"/>
      <c r="ELN35" s="14"/>
      <c r="ELO35" s="14"/>
      <c r="ELP35" s="14"/>
      <c r="ELQ35" s="14"/>
      <c r="ELR35" s="14"/>
      <c r="ELS35" s="14"/>
      <c r="ELT35" s="14"/>
      <c r="ELU35" s="14"/>
      <c r="ELV35" s="14"/>
      <c r="ELW35" s="14"/>
      <c r="ELX35" s="14"/>
      <c r="ELY35" s="14"/>
      <c r="ELZ35" s="14"/>
      <c r="EMA35" s="14"/>
      <c r="EMB35" s="14"/>
      <c r="EMC35" s="14"/>
      <c r="EMD35" s="14"/>
      <c r="EME35" s="14"/>
      <c r="EMF35" s="14"/>
      <c r="EMG35" s="14"/>
      <c r="EMH35" s="14"/>
      <c r="EMI35" s="14"/>
      <c r="EMJ35" s="14"/>
      <c r="EMK35" s="14"/>
      <c r="EML35" s="14"/>
      <c r="EMM35" s="14"/>
      <c r="EMN35" s="14"/>
      <c r="EMO35" s="14"/>
      <c r="EMP35" s="14"/>
      <c r="EMQ35" s="14"/>
      <c r="EMR35" s="14"/>
      <c r="EMS35" s="14"/>
      <c r="EMT35" s="14"/>
      <c r="EMU35" s="14"/>
      <c r="EMV35" s="14"/>
      <c r="EMW35" s="14"/>
      <c r="EMX35" s="14"/>
      <c r="EMY35" s="14"/>
      <c r="EMZ35" s="14"/>
      <c r="ENA35" s="14"/>
      <c r="ENB35" s="14"/>
      <c r="ENC35" s="14"/>
      <c r="END35" s="14"/>
      <c r="ENE35" s="14"/>
      <c r="ENF35" s="14"/>
      <c r="ENG35" s="14"/>
      <c r="ENH35" s="14"/>
      <c r="ENI35" s="14"/>
      <c r="ENJ35" s="14"/>
      <c r="ENK35" s="14"/>
      <c r="ENL35" s="14"/>
      <c r="ENM35" s="14"/>
      <c r="ENN35" s="14"/>
      <c r="ENO35" s="14"/>
      <c r="ENP35" s="14"/>
      <c r="ENQ35" s="14"/>
      <c r="ENR35" s="14"/>
      <c r="ENS35" s="14"/>
      <c r="ENT35" s="14"/>
      <c r="ENU35" s="14"/>
      <c r="ENV35" s="14"/>
      <c r="ENW35" s="14"/>
      <c r="ENX35" s="14"/>
      <c r="ENY35" s="14"/>
      <c r="ENZ35" s="14"/>
      <c r="EOA35" s="14"/>
      <c r="EOB35" s="14"/>
      <c r="EOC35" s="14"/>
      <c r="EOD35" s="14"/>
      <c r="EOE35" s="14"/>
      <c r="EOF35" s="14"/>
      <c r="EOG35" s="14"/>
      <c r="EOH35" s="14"/>
      <c r="EOI35" s="14"/>
      <c r="EOJ35" s="14"/>
      <c r="EOK35" s="14"/>
      <c r="EOL35" s="14"/>
      <c r="EOM35" s="14"/>
      <c r="EON35" s="14"/>
      <c r="EOO35" s="14"/>
      <c r="EOP35" s="14"/>
      <c r="EOQ35" s="14"/>
      <c r="EOR35" s="14"/>
      <c r="EOS35" s="14"/>
      <c r="EOT35" s="14"/>
      <c r="EOU35" s="14"/>
      <c r="EOV35" s="14"/>
      <c r="EOW35" s="14"/>
      <c r="EOX35" s="14"/>
      <c r="EOY35" s="14"/>
      <c r="EOZ35" s="14"/>
      <c r="EPA35" s="14"/>
      <c r="EPB35" s="14"/>
      <c r="EPC35" s="14"/>
      <c r="EPD35" s="14"/>
      <c r="EPE35" s="14"/>
      <c r="EPF35" s="14"/>
      <c r="EPG35" s="14"/>
      <c r="EPH35" s="14"/>
      <c r="EPI35" s="14"/>
      <c r="EPJ35" s="14"/>
      <c r="EPK35" s="14"/>
      <c r="EPL35" s="14"/>
      <c r="EPM35" s="14"/>
      <c r="EPN35" s="14"/>
      <c r="EPO35" s="14"/>
      <c r="EPP35" s="14"/>
      <c r="EPQ35" s="14"/>
      <c r="EPR35" s="14"/>
      <c r="EPS35" s="14"/>
      <c r="EPT35" s="14"/>
      <c r="EPU35" s="14"/>
      <c r="EPV35" s="14"/>
      <c r="EPW35" s="14"/>
      <c r="EPX35" s="14"/>
      <c r="EPY35" s="14"/>
      <c r="EPZ35" s="14"/>
      <c r="EQA35" s="14"/>
      <c r="EQB35" s="14"/>
      <c r="EQC35" s="14"/>
      <c r="EQD35" s="14"/>
      <c r="EQE35" s="14"/>
      <c r="EQF35" s="14"/>
      <c r="EQG35" s="14"/>
      <c r="EQH35" s="14"/>
      <c r="EQI35" s="14"/>
      <c r="EQJ35" s="14"/>
      <c r="EQK35" s="14"/>
      <c r="EQL35" s="14"/>
      <c r="EQM35" s="14"/>
      <c r="EQN35" s="14"/>
      <c r="EQO35" s="14"/>
      <c r="EQP35" s="14"/>
      <c r="EQQ35" s="14"/>
      <c r="EQR35" s="14"/>
      <c r="EQS35" s="14"/>
      <c r="EQT35" s="14"/>
      <c r="EQU35" s="14"/>
      <c r="EQV35" s="14"/>
      <c r="EQW35" s="14"/>
      <c r="EQX35" s="14"/>
      <c r="EQY35" s="14"/>
      <c r="EQZ35" s="14"/>
      <c r="ERA35" s="14"/>
      <c r="ERB35" s="14"/>
      <c r="ERC35" s="14"/>
      <c r="ERD35" s="14"/>
      <c r="ERE35" s="14"/>
      <c r="ERF35" s="14"/>
      <c r="ERG35" s="14"/>
      <c r="ERH35" s="14"/>
      <c r="ERI35" s="14"/>
      <c r="ERJ35" s="14"/>
      <c r="ERK35" s="14"/>
      <c r="ERL35" s="14"/>
      <c r="ERM35" s="14"/>
      <c r="ERN35" s="14"/>
      <c r="ERO35" s="14"/>
      <c r="ERP35" s="14"/>
      <c r="ERQ35" s="14"/>
      <c r="ERR35" s="14"/>
      <c r="ERS35" s="14"/>
      <c r="ERT35" s="14"/>
      <c r="ERU35" s="14"/>
      <c r="ERV35" s="14"/>
      <c r="ERW35" s="14"/>
      <c r="ERX35" s="14"/>
      <c r="ERY35" s="14"/>
      <c r="ERZ35" s="14"/>
      <c r="ESA35" s="14"/>
      <c r="ESB35" s="14"/>
      <c r="ESC35" s="14"/>
      <c r="ESD35" s="14"/>
      <c r="ESE35" s="14"/>
      <c r="ESF35" s="14"/>
      <c r="ESG35" s="14"/>
      <c r="ESH35" s="14"/>
      <c r="ESI35" s="14"/>
      <c r="ESJ35" s="14"/>
      <c r="ESK35" s="14"/>
      <c r="ESL35" s="14"/>
      <c r="ESM35" s="14"/>
      <c r="ESN35" s="14"/>
      <c r="ESO35" s="14"/>
      <c r="ESP35" s="14"/>
      <c r="ESQ35" s="14"/>
      <c r="ESR35" s="14"/>
      <c r="ESS35" s="14"/>
      <c r="EST35" s="14"/>
      <c r="ESU35" s="14"/>
      <c r="ESV35" s="14"/>
      <c r="ESW35" s="14"/>
      <c r="ESX35" s="14"/>
      <c r="ESY35" s="14"/>
      <c r="ESZ35" s="14"/>
      <c r="ETA35" s="14"/>
      <c r="ETB35" s="14"/>
      <c r="ETC35" s="14"/>
      <c r="ETD35" s="14"/>
      <c r="ETE35" s="14"/>
      <c r="ETF35" s="14"/>
      <c r="ETG35" s="14"/>
      <c r="ETH35" s="14"/>
      <c r="ETI35" s="14"/>
      <c r="ETJ35" s="14"/>
      <c r="ETK35" s="14"/>
      <c r="ETL35" s="14"/>
      <c r="ETM35" s="14"/>
      <c r="ETN35" s="14"/>
      <c r="ETO35" s="14"/>
      <c r="ETP35" s="14"/>
      <c r="ETQ35" s="14"/>
      <c r="ETR35" s="14"/>
      <c r="ETS35" s="14"/>
      <c r="ETT35" s="14"/>
      <c r="ETU35" s="14"/>
      <c r="ETV35" s="14"/>
      <c r="ETW35" s="14"/>
      <c r="ETX35" s="14"/>
      <c r="ETY35" s="14"/>
      <c r="ETZ35" s="14"/>
      <c r="EUA35" s="14"/>
      <c r="EUB35" s="14"/>
      <c r="EUC35" s="14"/>
      <c r="EUD35" s="14"/>
      <c r="EUE35" s="14"/>
      <c r="EUF35" s="14"/>
      <c r="EUG35" s="14"/>
      <c r="EUH35" s="14"/>
      <c r="EUI35" s="14"/>
      <c r="EUJ35" s="14"/>
      <c r="EUK35" s="14"/>
      <c r="EUL35" s="14"/>
      <c r="EUM35" s="14"/>
      <c r="EUN35" s="14"/>
      <c r="EUO35" s="14"/>
      <c r="EUP35" s="14"/>
      <c r="EUQ35" s="14"/>
      <c r="EUR35" s="14"/>
      <c r="EUS35" s="14"/>
      <c r="EUT35" s="14"/>
      <c r="EUU35" s="14"/>
      <c r="EUV35" s="14"/>
      <c r="EUW35" s="14"/>
      <c r="EUX35" s="14"/>
      <c r="EUY35" s="14"/>
      <c r="EUZ35" s="14"/>
      <c r="EVA35" s="14"/>
      <c r="EVB35" s="14"/>
      <c r="EVC35" s="14"/>
      <c r="EVD35" s="14"/>
      <c r="EVE35" s="14"/>
      <c r="EVF35" s="14"/>
      <c r="EVG35" s="14"/>
      <c r="EVH35" s="14"/>
      <c r="EVI35" s="14"/>
      <c r="EVJ35" s="14"/>
      <c r="EVK35" s="14"/>
      <c r="EVL35" s="14"/>
      <c r="EVM35" s="14"/>
      <c r="EVN35" s="14"/>
      <c r="EVO35" s="14"/>
      <c r="EVP35" s="14"/>
      <c r="EVQ35" s="14"/>
      <c r="EVR35" s="14"/>
      <c r="EVS35" s="14"/>
      <c r="EVT35" s="14"/>
      <c r="EVU35" s="14"/>
      <c r="EVV35" s="14"/>
      <c r="EVW35" s="14"/>
      <c r="EVX35" s="14"/>
      <c r="EVY35" s="14"/>
      <c r="EVZ35" s="14"/>
      <c r="EWA35" s="14"/>
      <c r="EWB35" s="14"/>
      <c r="EWC35" s="14"/>
      <c r="EWD35" s="14"/>
      <c r="EWE35" s="14"/>
      <c r="EWF35" s="14"/>
      <c r="EWG35" s="14"/>
      <c r="EWH35" s="14"/>
      <c r="EWI35" s="14"/>
      <c r="EWJ35" s="14"/>
      <c r="EWK35" s="14"/>
      <c r="EWL35" s="14"/>
      <c r="EWM35" s="14"/>
      <c r="EWN35" s="14"/>
      <c r="EWO35" s="14"/>
      <c r="EWP35" s="14"/>
      <c r="EWQ35" s="14"/>
      <c r="EWR35" s="14"/>
      <c r="EWS35" s="14"/>
      <c r="EWT35" s="14"/>
      <c r="EWU35" s="14"/>
      <c r="EWV35" s="14"/>
      <c r="EWW35" s="14"/>
      <c r="EWX35" s="14"/>
      <c r="EWY35" s="14"/>
      <c r="EWZ35" s="14"/>
      <c r="EXA35" s="14"/>
      <c r="EXB35" s="14"/>
      <c r="EXC35" s="14"/>
      <c r="EXD35" s="14"/>
      <c r="EXE35" s="14"/>
      <c r="EXF35" s="14"/>
      <c r="EXG35" s="14"/>
      <c r="EXH35" s="14"/>
      <c r="EXI35" s="14"/>
      <c r="EXJ35" s="14"/>
      <c r="EXK35" s="14"/>
      <c r="EXL35" s="14"/>
      <c r="EXM35" s="14"/>
      <c r="EXN35" s="14"/>
      <c r="EXO35" s="14"/>
      <c r="EXP35" s="14"/>
      <c r="EXQ35" s="14"/>
      <c r="EXR35" s="14"/>
      <c r="EXS35" s="14"/>
      <c r="EXT35" s="14"/>
      <c r="EXU35" s="14"/>
      <c r="EXV35" s="14"/>
      <c r="EXW35" s="14"/>
      <c r="EXX35" s="14"/>
      <c r="EXY35" s="14"/>
      <c r="EXZ35" s="14"/>
      <c r="EYA35" s="14"/>
      <c r="EYB35" s="14"/>
      <c r="EYC35" s="14"/>
      <c r="EYD35" s="14"/>
      <c r="EYE35" s="14"/>
      <c r="EYF35" s="14"/>
      <c r="EYG35" s="14"/>
      <c r="EYH35" s="14"/>
      <c r="EYI35" s="14"/>
      <c r="EYJ35" s="14"/>
      <c r="EYK35" s="14"/>
      <c r="EYL35" s="14"/>
      <c r="EYM35" s="14"/>
      <c r="EYN35" s="14"/>
      <c r="EYO35" s="14"/>
      <c r="EYP35" s="14"/>
      <c r="EYQ35" s="14"/>
      <c r="EYR35" s="14"/>
      <c r="EYS35" s="14"/>
      <c r="EYT35" s="14"/>
      <c r="EYU35" s="14"/>
      <c r="EYV35" s="14"/>
      <c r="EYW35" s="14"/>
      <c r="EYX35" s="14"/>
      <c r="EYY35" s="14"/>
      <c r="EYZ35" s="14"/>
      <c r="EZA35" s="14"/>
      <c r="EZB35" s="14"/>
      <c r="EZC35" s="14"/>
      <c r="EZD35" s="14"/>
      <c r="EZE35" s="14"/>
      <c r="EZF35" s="14"/>
      <c r="EZG35" s="14"/>
      <c r="EZH35" s="14"/>
      <c r="EZI35" s="14"/>
      <c r="EZJ35" s="14"/>
      <c r="EZK35" s="14"/>
      <c r="EZL35" s="14"/>
      <c r="EZM35" s="14"/>
      <c r="EZN35" s="14"/>
      <c r="EZO35" s="14"/>
      <c r="EZP35" s="14"/>
      <c r="EZQ35" s="14"/>
      <c r="EZR35" s="14"/>
      <c r="EZS35" s="14"/>
      <c r="EZT35" s="14"/>
      <c r="EZU35" s="14"/>
      <c r="EZV35" s="14"/>
      <c r="EZW35" s="14"/>
      <c r="EZX35" s="14"/>
      <c r="EZY35" s="14"/>
      <c r="EZZ35" s="14"/>
      <c r="FAA35" s="14"/>
      <c r="FAB35" s="14"/>
      <c r="FAC35" s="14"/>
      <c r="FAD35" s="14"/>
      <c r="FAE35" s="14"/>
      <c r="FAF35" s="14"/>
      <c r="FAG35" s="14"/>
      <c r="FAH35" s="14"/>
      <c r="FAI35" s="14"/>
      <c r="FAJ35" s="14"/>
      <c r="FAK35" s="14"/>
      <c r="FAL35" s="14"/>
      <c r="FAM35" s="14"/>
      <c r="FAN35" s="14"/>
      <c r="FAO35" s="14"/>
      <c r="FAP35" s="14"/>
      <c r="FAQ35" s="14"/>
      <c r="FAR35" s="14"/>
      <c r="FAS35" s="14"/>
      <c r="FAT35" s="14"/>
      <c r="FAU35" s="14"/>
      <c r="FAV35" s="14"/>
      <c r="FAW35" s="14"/>
      <c r="FAX35" s="14"/>
      <c r="FAY35" s="14"/>
      <c r="FAZ35" s="14"/>
      <c r="FBA35" s="14"/>
      <c r="FBB35" s="14"/>
      <c r="FBC35" s="14"/>
      <c r="FBD35" s="14"/>
      <c r="FBE35" s="14"/>
      <c r="FBF35" s="14"/>
      <c r="FBG35" s="14"/>
      <c r="FBH35" s="14"/>
      <c r="FBI35" s="14"/>
      <c r="FBJ35" s="14"/>
      <c r="FBK35" s="14"/>
      <c r="FBL35" s="14"/>
      <c r="FBM35" s="14"/>
      <c r="FBN35" s="14"/>
      <c r="FBO35" s="14"/>
      <c r="FBP35" s="14"/>
      <c r="FBQ35" s="14"/>
      <c r="FBR35" s="14"/>
      <c r="FBS35" s="14"/>
      <c r="FBT35" s="14"/>
      <c r="FBU35" s="14"/>
      <c r="FBV35" s="14"/>
      <c r="FBW35" s="14"/>
      <c r="FBX35" s="14"/>
      <c r="FBY35" s="14"/>
      <c r="FBZ35" s="14"/>
      <c r="FCA35" s="14"/>
      <c r="FCB35" s="14"/>
      <c r="FCC35" s="14"/>
      <c r="FCD35" s="14"/>
      <c r="FCE35" s="14"/>
      <c r="FCF35" s="14"/>
      <c r="FCG35" s="14"/>
      <c r="FCH35" s="14"/>
      <c r="FCI35" s="14"/>
      <c r="FCJ35" s="14"/>
      <c r="FCK35" s="14"/>
      <c r="FCL35" s="14"/>
      <c r="FCM35" s="14"/>
      <c r="FCN35" s="14"/>
      <c r="FCO35" s="14"/>
      <c r="FCP35" s="14"/>
      <c r="FCQ35" s="14"/>
      <c r="FCR35" s="14"/>
      <c r="FCS35" s="14"/>
      <c r="FCT35" s="14"/>
      <c r="FCU35" s="14"/>
      <c r="FCV35" s="14"/>
      <c r="FCW35" s="14"/>
      <c r="FCX35" s="14"/>
      <c r="FCY35" s="14"/>
      <c r="FCZ35" s="14"/>
      <c r="FDA35" s="14"/>
      <c r="FDB35" s="14"/>
      <c r="FDC35" s="14"/>
      <c r="FDD35" s="14"/>
      <c r="FDE35" s="14"/>
      <c r="FDF35" s="14"/>
      <c r="FDG35" s="14"/>
      <c r="FDH35" s="14"/>
      <c r="FDI35" s="14"/>
      <c r="FDJ35" s="14"/>
      <c r="FDK35" s="14"/>
      <c r="FDL35" s="14"/>
      <c r="FDM35" s="14"/>
      <c r="FDN35" s="14"/>
      <c r="FDO35" s="14"/>
      <c r="FDP35" s="14"/>
      <c r="FDQ35" s="14"/>
      <c r="FDR35" s="14"/>
      <c r="FDS35" s="14"/>
      <c r="FDT35" s="14"/>
      <c r="FDU35" s="14"/>
      <c r="FDV35" s="14"/>
      <c r="FDW35" s="14"/>
      <c r="FDX35" s="14"/>
      <c r="FDY35" s="14"/>
      <c r="FDZ35" s="14"/>
      <c r="FEA35" s="14"/>
      <c r="FEB35" s="14"/>
      <c r="FEC35" s="14"/>
      <c r="FED35" s="14"/>
      <c r="FEE35" s="14"/>
      <c r="FEF35" s="14"/>
      <c r="FEG35" s="14"/>
      <c r="FEH35" s="14"/>
      <c r="FEI35" s="14"/>
      <c r="FEJ35" s="14"/>
      <c r="FEK35" s="14"/>
      <c r="FEL35" s="14"/>
      <c r="FEM35" s="14"/>
      <c r="FEN35" s="14"/>
      <c r="FEO35" s="14"/>
      <c r="FEP35" s="14"/>
      <c r="FEQ35" s="14"/>
      <c r="FER35" s="14"/>
      <c r="FES35" s="14"/>
      <c r="FET35" s="14"/>
      <c r="FEU35" s="14"/>
      <c r="FEV35" s="14"/>
      <c r="FEW35" s="14"/>
      <c r="FEX35" s="14"/>
      <c r="FEY35" s="14"/>
      <c r="FEZ35" s="14"/>
      <c r="FFA35" s="14"/>
      <c r="FFB35" s="14"/>
      <c r="FFC35" s="14"/>
      <c r="FFD35" s="14"/>
      <c r="FFE35" s="14"/>
      <c r="FFF35" s="14"/>
      <c r="FFG35" s="14"/>
      <c r="FFH35" s="14"/>
      <c r="FFI35" s="14"/>
      <c r="FFJ35" s="14"/>
      <c r="FFK35" s="14"/>
      <c r="FFL35" s="14"/>
      <c r="FFM35" s="14"/>
      <c r="FFN35" s="14"/>
      <c r="FFO35" s="14"/>
      <c r="FFP35" s="14"/>
      <c r="FFQ35" s="14"/>
      <c r="FFR35" s="14"/>
      <c r="FFS35" s="14"/>
      <c r="FFT35" s="14"/>
      <c r="FFU35" s="14"/>
      <c r="FFV35" s="14"/>
      <c r="FFW35" s="14"/>
      <c r="FFX35" s="14"/>
      <c r="FFY35" s="14"/>
      <c r="FFZ35" s="14"/>
      <c r="FGA35" s="14"/>
      <c r="FGB35" s="14"/>
      <c r="FGC35" s="14"/>
      <c r="FGD35" s="14"/>
      <c r="FGE35" s="14"/>
      <c r="FGF35" s="14"/>
      <c r="FGG35" s="14"/>
      <c r="FGH35" s="14"/>
      <c r="FGI35" s="14"/>
      <c r="FGJ35" s="14"/>
      <c r="FGK35" s="14"/>
      <c r="FGL35" s="14"/>
      <c r="FGM35" s="14"/>
      <c r="FGN35" s="14"/>
      <c r="FGO35" s="14"/>
      <c r="FGP35" s="14"/>
      <c r="FGQ35" s="14"/>
      <c r="FGR35" s="14"/>
      <c r="FGS35" s="14"/>
      <c r="FGT35" s="14"/>
      <c r="FGU35" s="14"/>
      <c r="FGV35" s="14"/>
      <c r="FGW35" s="14"/>
      <c r="FGX35" s="14"/>
      <c r="FGY35" s="14"/>
      <c r="FGZ35" s="14"/>
      <c r="FHA35" s="14"/>
      <c r="FHB35" s="14"/>
      <c r="FHC35" s="14"/>
      <c r="FHD35" s="14"/>
      <c r="FHE35" s="14"/>
      <c r="FHF35" s="14"/>
      <c r="FHG35" s="14"/>
      <c r="FHH35" s="14"/>
      <c r="FHI35" s="14"/>
      <c r="FHJ35" s="14"/>
      <c r="FHK35" s="14"/>
      <c r="FHL35" s="14"/>
      <c r="FHM35" s="14"/>
      <c r="FHN35" s="14"/>
      <c r="FHO35" s="14"/>
      <c r="FHP35" s="14"/>
      <c r="FHQ35" s="14"/>
      <c r="FHR35" s="14"/>
      <c r="FHS35" s="14"/>
      <c r="FHT35" s="14"/>
      <c r="FHU35" s="14"/>
      <c r="FHV35" s="14"/>
      <c r="FHW35" s="14"/>
      <c r="FHX35" s="14"/>
      <c r="FHY35" s="14"/>
      <c r="FHZ35" s="14"/>
      <c r="FIA35" s="14"/>
      <c r="FIB35" s="14"/>
      <c r="FIC35" s="14"/>
      <c r="FID35" s="14"/>
      <c r="FIE35" s="14"/>
      <c r="FIF35" s="14"/>
      <c r="FIG35" s="14"/>
      <c r="FIH35" s="14"/>
      <c r="FII35" s="14"/>
      <c r="FIJ35" s="14"/>
      <c r="FIK35" s="14"/>
      <c r="FIL35" s="14"/>
      <c r="FIM35" s="14"/>
      <c r="FIN35" s="14"/>
      <c r="FIO35" s="14"/>
      <c r="FIP35" s="14"/>
      <c r="FIQ35" s="14"/>
      <c r="FIR35" s="14"/>
      <c r="FIS35" s="14"/>
      <c r="FIT35" s="14"/>
      <c r="FIU35" s="14"/>
      <c r="FIV35" s="14"/>
      <c r="FIW35" s="14"/>
      <c r="FIX35" s="14"/>
      <c r="FIY35" s="14"/>
      <c r="FIZ35" s="14"/>
      <c r="FJA35" s="14"/>
      <c r="FJB35" s="14"/>
      <c r="FJC35" s="14"/>
      <c r="FJD35" s="14"/>
      <c r="FJE35" s="14"/>
      <c r="FJF35" s="14"/>
      <c r="FJG35" s="14"/>
      <c r="FJH35" s="14"/>
      <c r="FJI35" s="14"/>
      <c r="FJJ35" s="14"/>
      <c r="FJK35" s="14"/>
      <c r="FJL35" s="14"/>
      <c r="FJM35" s="14"/>
      <c r="FJN35" s="14"/>
      <c r="FJO35" s="14"/>
      <c r="FJP35" s="14"/>
      <c r="FJQ35" s="14"/>
      <c r="FJR35" s="14"/>
      <c r="FJS35" s="14"/>
      <c r="FJT35" s="14"/>
      <c r="FJU35" s="14"/>
      <c r="FJV35" s="14"/>
      <c r="FJW35" s="14"/>
      <c r="FJX35" s="14"/>
      <c r="FJY35" s="14"/>
      <c r="FJZ35" s="14"/>
      <c r="FKA35" s="14"/>
      <c r="FKB35" s="14"/>
      <c r="FKC35" s="14"/>
      <c r="FKD35" s="14"/>
      <c r="FKE35" s="14"/>
      <c r="FKF35" s="14"/>
      <c r="FKG35" s="14"/>
      <c r="FKH35" s="14"/>
      <c r="FKI35" s="14"/>
      <c r="FKJ35" s="14"/>
      <c r="FKK35" s="14"/>
      <c r="FKL35" s="14"/>
      <c r="FKM35" s="14"/>
      <c r="FKN35" s="14"/>
      <c r="FKO35" s="14"/>
      <c r="FKP35" s="14"/>
      <c r="FKQ35" s="14"/>
      <c r="FKR35" s="14"/>
      <c r="FKS35" s="14"/>
      <c r="FKT35" s="14"/>
      <c r="FKU35" s="14"/>
      <c r="FKV35" s="14"/>
      <c r="FKW35" s="14"/>
      <c r="FKX35" s="14"/>
      <c r="FKY35" s="14"/>
      <c r="FKZ35" s="14"/>
      <c r="FLA35" s="14"/>
      <c r="FLB35" s="14"/>
      <c r="FLC35" s="14"/>
      <c r="FLD35" s="14"/>
      <c r="FLE35" s="14"/>
      <c r="FLF35" s="14"/>
      <c r="FLG35" s="14"/>
      <c r="FLH35" s="14"/>
      <c r="FLI35" s="14"/>
      <c r="FLJ35" s="14"/>
      <c r="FLK35" s="14"/>
      <c r="FLL35" s="14"/>
      <c r="FLM35" s="14"/>
      <c r="FLN35" s="14"/>
      <c r="FLO35" s="14"/>
      <c r="FLP35" s="14"/>
      <c r="FLQ35" s="14"/>
      <c r="FLR35" s="14"/>
      <c r="FLS35" s="14"/>
      <c r="FLT35" s="14"/>
      <c r="FLU35" s="14"/>
      <c r="FLV35" s="14"/>
      <c r="FLW35" s="14"/>
      <c r="FLX35" s="14"/>
      <c r="FLY35" s="14"/>
      <c r="FLZ35" s="14"/>
      <c r="FMA35" s="14"/>
      <c r="FMB35" s="14"/>
      <c r="FMC35" s="14"/>
      <c r="FMD35" s="14"/>
      <c r="FME35" s="14"/>
      <c r="FMF35" s="14"/>
      <c r="FMG35" s="14"/>
      <c r="FMH35" s="14"/>
      <c r="FMI35" s="14"/>
      <c r="FMJ35" s="14"/>
      <c r="FMK35" s="14"/>
      <c r="FML35" s="14"/>
      <c r="FMM35" s="14"/>
      <c r="FMN35" s="14"/>
      <c r="FMO35" s="14"/>
      <c r="FMP35" s="14"/>
      <c r="FMQ35" s="14"/>
      <c r="FMR35" s="14"/>
      <c r="FMS35" s="14"/>
      <c r="FMT35" s="14"/>
      <c r="FMU35" s="14"/>
      <c r="FMV35" s="14"/>
      <c r="FMW35" s="14"/>
      <c r="FMX35" s="14"/>
      <c r="FMY35" s="14"/>
      <c r="FMZ35" s="14"/>
      <c r="FNA35" s="14"/>
      <c r="FNB35" s="14"/>
      <c r="FNC35" s="14"/>
      <c r="FND35" s="14"/>
      <c r="FNE35" s="14"/>
      <c r="FNF35" s="14"/>
      <c r="FNG35" s="14"/>
      <c r="FNH35" s="14"/>
      <c r="FNI35" s="14"/>
      <c r="FNJ35" s="14"/>
      <c r="FNK35" s="14"/>
      <c r="FNL35" s="14"/>
      <c r="FNM35" s="14"/>
      <c r="FNN35" s="14"/>
      <c r="FNO35" s="14"/>
      <c r="FNP35" s="14"/>
      <c r="FNQ35" s="14"/>
      <c r="FNR35" s="14"/>
      <c r="FNS35" s="14"/>
      <c r="FNT35" s="14"/>
      <c r="FNU35" s="14"/>
      <c r="FNV35" s="14"/>
      <c r="FNW35" s="14"/>
      <c r="FNX35" s="14"/>
      <c r="FNY35" s="14"/>
      <c r="FNZ35" s="14"/>
      <c r="FOA35" s="14"/>
      <c r="FOB35" s="14"/>
      <c r="FOC35" s="14"/>
      <c r="FOD35" s="14"/>
      <c r="FOE35" s="14"/>
      <c r="FOF35" s="14"/>
      <c r="FOG35" s="14"/>
      <c r="FOH35" s="14"/>
      <c r="FOI35" s="14"/>
      <c r="FOJ35" s="14"/>
      <c r="FOK35" s="14"/>
      <c r="FOL35" s="14"/>
      <c r="FOM35" s="14"/>
      <c r="FON35" s="14"/>
      <c r="FOO35" s="14"/>
      <c r="FOP35" s="14"/>
      <c r="FOQ35" s="14"/>
      <c r="FOR35" s="14"/>
      <c r="FOS35" s="14"/>
      <c r="FOT35" s="14"/>
      <c r="FOU35" s="14"/>
      <c r="FOV35" s="14"/>
      <c r="FOW35" s="14"/>
      <c r="FOX35" s="14"/>
      <c r="FOY35" s="14"/>
      <c r="FOZ35" s="14"/>
      <c r="FPA35" s="14"/>
      <c r="FPB35" s="14"/>
      <c r="FPC35" s="14"/>
      <c r="FPD35" s="14"/>
      <c r="FPE35" s="14"/>
      <c r="FPF35" s="14"/>
      <c r="FPG35" s="14"/>
      <c r="FPH35" s="14"/>
      <c r="FPI35" s="14"/>
      <c r="FPJ35" s="14"/>
      <c r="FPK35" s="14"/>
      <c r="FPL35" s="14"/>
      <c r="FPM35" s="14"/>
      <c r="FPN35" s="14"/>
      <c r="FPO35" s="14"/>
      <c r="FPP35" s="14"/>
      <c r="FPQ35" s="14"/>
      <c r="FPR35" s="14"/>
      <c r="FPS35" s="14"/>
      <c r="FPT35" s="14"/>
      <c r="FPU35" s="14"/>
      <c r="FPV35" s="14"/>
      <c r="FPW35" s="14"/>
      <c r="FPX35" s="14"/>
      <c r="FPY35" s="14"/>
      <c r="FPZ35" s="14"/>
      <c r="FQA35" s="14"/>
      <c r="FQB35" s="14"/>
      <c r="FQC35" s="14"/>
      <c r="FQD35" s="14"/>
      <c r="FQE35" s="14"/>
      <c r="FQF35" s="14"/>
      <c r="FQG35" s="14"/>
      <c r="FQH35" s="14"/>
      <c r="FQI35" s="14"/>
      <c r="FQJ35" s="14"/>
      <c r="FQK35" s="14"/>
      <c r="FQL35" s="14"/>
      <c r="FQM35" s="14"/>
      <c r="FQN35" s="14"/>
      <c r="FQO35" s="14"/>
      <c r="FQP35" s="14"/>
      <c r="FQQ35" s="14"/>
      <c r="FQR35" s="14"/>
      <c r="FQS35" s="14"/>
      <c r="FQT35" s="14"/>
      <c r="FQU35" s="14"/>
      <c r="FQV35" s="14"/>
      <c r="FQW35" s="14"/>
      <c r="FQX35" s="14"/>
      <c r="FQY35" s="14"/>
      <c r="FQZ35" s="14"/>
      <c r="FRA35" s="14"/>
      <c r="FRB35" s="14"/>
      <c r="FRC35" s="14"/>
      <c r="FRD35" s="14"/>
      <c r="FRE35" s="14"/>
      <c r="FRF35" s="14"/>
      <c r="FRG35" s="14"/>
      <c r="FRH35" s="14"/>
      <c r="FRI35" s="14"/>
      <c r="FRJ35" s="14"/>
      <c r="FRK35" s="14"/>
      <c r="FRL35" s="14"/>
      <c r="FRM35" s="14"/>
      <c r="FRN35" s="14"/>
      <c r="FRO35" s="14"/>
      <c r="FRP35" s="14"/>
      <c r="FRQ35" s="14"/>
      <c r="FRR35" s="14"/>
      <c r="FRS35" s="14"/>
      <c r="FRT35" s="14"/>
      <c r="FRU35" s="14"/>
      <c r="FRV35" s="14"/>
      <c r="FRW35" s="14"/>
      <c r="FRX35" s="14"/>
      <c r="FRY35" s="14"/>
      <c r="FRZ35" s="14"/>
      <c r="FSA35" s="14"/>
      <c r="FSB35" s="14"/>
      <c r="FSC35" s="14"/>
      <c r="FSD35" s="14"/>
      <c r="FSE35" s="14"/>
      <c r="FSF35" s="14"/>
      <c r="FSG35" s="14"/>
      <c r="FSH35" s="14"/>
      <c r="FSI35" s="14"/>
      <c r="FSJ35" s="14"/>
      <c r="FSK35" s="14"/>
      <c r="FSL35" s="14"/>
      <c r="FSM35" s="14"/>
      <c r="FSN35" s="14"/>
      <c r="FSO35" s="14"/>
      <c r="FSP35" s="14"/>
      <c r="FSQ35" s="14"/>
      <c r="FSR35" s="14"/>
      <c r="FSS35" s="14"/>
      <c r="FST35" s="14"/>
      <c r="FSU35" s="14"/>
      <c r="FSV35" s="14"/>
      <c r="FSW35" s="14"/>
      <c r="FSX35" s="14"/>
      <c r="FSY35" s="14"/>
      <c r="FSZ35" s="14"/>
      <c r="FTA35" s="14"/>
      <c r="FTB35" s="14"/>
      <c r="FTC35" s="14"/>
      <c r="FTD35" s="14"/>
      <c r="FTE35" s="14"/>
      <c r="FTF35" s="14"/>
      <c r="FTG35" s="14"/>
      <c r="FTH35" s="14"/>
      <c r="FTI35" s="14"/>
      <c r="FTJ35" s="14"/>
      <c r="FTK35" s="14"/>
      <c r="FTL35" s="14"/>
      <c r="FTM35" s="14"/>
      <c r="FTN35" s="14"/>
      <c r="FTO35" s="14"/>
      <c r="FTP35" s="14"/>
      <c r="FTQ35" s="14"/>
      <c r="FTR35" s="14"/>
      <c r="FTS35" s="14"/>
      <c r="FTT35" s="14"/>
      <c r="FTU35" s="14"/>
      <c r="FTV35" s="14"/>
      <c r="FTW35" s="14"/>
      <c r="FTX35" s="14"/>
      <c r="FTY35" s="14"/>
      <c r="FTZ35" s="14"/>
      <c r="FUA35" s="14"/>
      <c r="FUB35" s="14"/>
      <c r="FUC35" s="14"/>
      <c r="FUD35" s="14"/>
      <c r="FUE35" s="14"/>
      <c r="FUF35" s="14"/>
      <c r="FUG35" s="14"/>
      <c r="FUH35" s="14"/>
      <c r="FUI35" s="14"/>
      <c r="FUJ35" s="14"/>
      <c r="FUK35" s="14"/>
      <c r="FUL35" s="14"/>
      <c r="FUM35" s="14"/>
      <c r="FUN35" s="14"/>
      <c r="FUO35" s="14"/>
      <c r="FUP35" s="14"/>
      <c r="FUQ35" s="14"/>
      <c r="FUR35" s="14"/>
      <c r="FUS35" s="14"/>
      <c r="FUT35" s="14"/>
      <c r="FUU35" s="14"/>
      <c r="FUV35" s="14"/>
      <c r="FUW35" s="14"/>
      <c r="FUX35" s="14"/>
      <c r="FUY35" s="14"/>
      <c r="FUZ35" s="14"/>
      <c r="FVA35" s="14"/>
      <c r="FVB35" s="14"/>
      <c r="FVC35" s="14"/>
      <c r="FVD35" s="14"/>
      <c r="FVE35" s="14"/>
      <c r="FVF35" s="14"/>
      <c r="FVG35" s="14"/>
      <c r="FVH35" s="14"/>
      <c r="FVI35" s="14"/>
      <c r="FVJ35" s="14"/>
      <c r="FVK35" s="14"/>
      <c r="FVL35" s="14"/>
      <c r="FVM35" s="14"/>
      <c r="FVN35" s="14"/>
      <c r="FVO35" s="14"/>
      <c r="FVP35" s="14"/>
      <c r="FVQ35" s="14"/>
      <c r="FVR35" s="14"/>
      <c r="FVS35" s="14"/>
      <c r="FVT35" s="14"/>
      <c r="FVU35" s="14"/>
      <c r="FVV35" s="14"/>
      <c r="FVW35" s="14"/>
      <c r="FVX35" s="14"/>
      <c r="FVY35" s="14"/>
      <c r="FVZ35" s="14"/>
      <c r="FWA35" s="14"/>
      <c r="FWB35" s="14"/>
      <c r="FWC35" s="14"/>
      <c r="FWD35" s="14"/>
      <c r="FWE35" s="14"/>
      <c r="FWF35" s="14"/>
      <c r="FWG35" s="14"/>
      <c r="FWH35" s="14"/>
      <c r="FWI35" s="14"/>
      <c r="FWJ35" s="14"/>
      <c r="FWK35" s="14"/>
      <c r="FWL35" s="14"/>
      <c r="FWM35" s="14"/>
      <c r="FWN35" s="14"/>
      <c r="FWO35" s="14"/>
      <c r="FWP35" s="14"/>
      <c r="FWQ35" s="14"/>
      <c r="FWR35" s="14"/>
      <c r="FWS35" s="14"/>
      <c r="FWT35" s="14"/>
      <c r="FWU35" s="14"/>
      <c r="FWV35" s="14"/>
      <c r="FWW35" s="14"/>
      <c r="FWX35" s="14"/>
      <c r="FWY35" s="14"/>
      <c r="FWZ35" s="14"/>
      <c r="FXA35" s="14"/>
      <c r="FXB35" s="14"/>
      <c r="FXC35" s="14"/>
      <c r="FXD35" s="14"/>
      <c r="FXE35" s="14"/>
      <c r="FXF35" s="14"/>
      <c r="FXG35" s="14"/>
      <c r="FXH35" s="14"/>
      <c r="FXI35" s="14"/>
      <c r="FXJ35" s="14"/>
      <c r="FXK35" s="14"/>
      <c r="FXL35" s="14"/>
      <c r="FXM35" s="14"/>
      <c r="FXN35" s="14"/>
      <c r="FXO35" s="14"/>
      <c r="FXP35" s="14"/>
      <c r="FXQ35" s="14"/>
      <c r="FXR35" s="14"/>
      <c r="FXS35" s="14"/>
      <c r="FXT35" s="14"/>
      <c r="FXU35" s="14"/>
      <c r="FXV35" s="14"/>
      <c r="FXW35" s="14"/>
      <c r="FXX35" s="14"/>
      <c r="FXY35" s="14"/>
      <c r="FXZ35" s="14"/>
      <c r="FYA35" s="14"/>
      <c r="FYB35" s="14"/>
      <c r="FYC35" s="14"/>
      <c r="FYD35" s="14"/>
      <c r="FYE35" s="14"/>
      <c r="FYF35" s="14"/>
      <c r="FYG35" s="14"/>
      <c r="FYH35" s="14"/>
      <c r="FYI35" s="14"/>
      <c r="FYJ35" s="14"/>
      <c r="FYK35" s="14"/>
      <c r="FYL35" s="14"/>
      <c r="FYM35" s="14"/>
      <c r="FYN35" s="14"/>
      <c r="FYO35" s="14"/>
      <c r="FYP35" s="14"/>
      <c r="FYQ35" s="14"/>
      <c r="FYR35" s="14"/>
      <c r="FYS35" s="14"/>
      <c r="FYT35" s="14"/>
      <c r="FYU35" s="14"/>
      <c r="FYV35" s="14"/>
      <c r="FYW35" s="14"/>
      <c r="FYX35" s="14"/>
      <c r="FYY35" s="14"/>
      <c r="FYZ35" s="14"/>
      <c r="FZA35" s="14"/>
      <c r="FZB35" s="14"/>
      <c r="FZC35" s="14"/>
      <c r="FZD35" s="14"/>
      <c r="FZE35" s="14"/>
      <c r="FZF35" s="14"/>
      <c r="FZG35" s="14"/>
      <c r="FZH35" s="14"/>
      <c r="FZI35" s="14"/>
      <c r="FZJ35" s="14"/>
      <c r="FZK35" s="14"/>
      <c r="FZL35" s="14"/>
      <c r="FZM35" s="14"/>
      <c r="FZN35" s="14"/>
      <c r="FZO35" s="14"/>
      <c r="FZP35" s="14"/>
      <c r="FZQ35" s="14"/>
      <c r="FZR35" s="14"/>
      <c r="FZS35" s="14"/>
      <c r="FZT35" s="14"/>
      <c r="FZU35" s="14"/>
      <c r="FZV35" s="14"/>
      <c r="FZW35" s="14"/>
      <c r="FZX35" s="14"/>
      <c r="FZY35" s="14"/>
      <c r="FZZ35" s="14"/>
      <c r="GAA35" s="14"/>
      <c r="GAB35" s="14"/>
      <c r="GAC35" s="14"/>
      <c r="GAD35" s="14"/>
      <c r="GAE35" s="14"/>
      <c r="GAF35" s="14"/>
      <c r="GAG35" s="14"/>
      <c r="GAH35" s="14"/>
      <c r="GAI35" s="14"/>
      <c r="GAJ35" s="14"/>
      <c r="GAK35" s="14"/>
      <c r="GAL35" s="14"/>
      <c r="GAM35" s="14"/>
      <c r="GAN35" s="14"/>
      <c r="GAO35" s="14"/>
      <c r="GAP35" s="14"/>
      <c r="GAQ35" s="14"/>
      <c r="GAR35" s="14"/>
      <c r="GAS35" s="14"/>
      <c r="GAT35" s="14"/>
      <c r="GAU35" s="14"/>
      <c r="GAV35" s="14"/>
      <c r="GAW35" s="14"/>
      <c r="GAX35" s="14"/>
      <c r="GAY35" s="14"/>
      <c r="GAZ35" s="14"/>
      <c r="GBA35" s="14"/>
      <c r="GBB35" s="14"/>
      <c r="GBC35" s="14"/>
      <c r="GBD35" s="14"/>
      <c r="GBE35" s="14"/>
      <c r="GBF35" s="14"/>
      <c r="GBG35" s="14"/>
      <c r="GBH35" s="14"/>
      <c r="GBI35" s="14"/>
      <c r="GBJ35" s="14"/>
      <c r="GBK35" s="14"/>
      <c r="GBL35" s="14"/>
      <c r="GBM35" s="14"/>
      <c r="GBN35" s="14"/>
      <c r="GBO35" s="14"/>
      <c r="GBP35" s="14"/>
      <c r="GBQ35" s="14"/>
      <c r="GBR35" s="14"/>
      <c r="GBS35" s="14"/>
      <c r="GBT35" s="14"/>
      <c r="GBU35" s="14"/>
      <c r="GBV35" s="14"/>
      <c r="GBW35" s="14"/>
      <c r="GBX35" s="14"/>
      <c r="GBY35" s="14"/>
      <c r="GBZ35" s="14"/>
      <c r="GCA35" s="14"/>
      <c r="GCB35" s="14"/>
      <c r="GCC35" s="14"/>
      <c r="GCD35" s="14"/>
      <c r="GCE35" s="14"/>
      <c r="GCF35" s="14"/>
      <c r="GCG35" s="14"/>
      <c r="GCH35" s="14"/>
      <c r="GCI35" s="14"/>
      <c r="GCJ35" s="14"/>
      <c r="GCK35" s="14"/>
      <c r="GCL35" s="14"/>
      <c r="GCM35" s="14"/>
      <c r="GCN35" s="14"/>
      <c r="GCO35" s="14"/>
      <c r="GCP35" s="14"/>
      <c r="GCQ35" s="14"/>
      <c r="GCR35" s="14"/>
      <c r="GCS35" s="14"/>
      <c r="GCT35" s="14"/>
      <c r="GCU35" s="14"/>
      <c r="GCV35" s="14"/>
      <c r="GCW35" s="14"/>
      <c r="GCX35" s="14"/>
      <c r="GCY35" s="14"/>
      <c r="GCZ35" s="14"/>
      <c r="GDA35" s="14"/>
      <c r="GDB35" s="14"/>
      <c r="GDC35" s="14"/>
      <c r="GDD35" s="14"/>
      <c r="GDE35" s="14"/>
      <c r="GDF35" s="14"/>
      <c r="GDG35" s="14"/>
      <c r="GDH35" s="14"/>
      <c r="GDI35" s="14"/>
      <c r="GDJ35" s="14"/>
      <c r="GDK35" s="14"/>
      <c r="GDL35" s="14"/>
      <c r="GDM35" s="14"/>
      <c r="GDN35" s="14"/>
      <c r="GDO35" s="14"/>
      <c r="GDP35" s="14"/>
      <c r="GDQ35" s="14"/>
      <c r="GDR35" s="14"/>
      <c r="GDS35" s="14"/>
      <c r="GDT35" s="14"/>
      <c r="GDU35" s="14"/>
      <c r="GDV35" s="14"/>
      <c r="GDW35" s="14"/>
      <c r="GDX35" s="14"/>
      <c r="GDY35" s="14"/>
      <c r="GDZ35" s="14"/>
      <c r="GEA35" s="14"/>
      <c r="GEB35" s="14"/>
      <c r="GEC35" s="14"/>
      <c r="GED35" s="14"/>
      <c r="GEE35" s="14"/>
      <c r="GEF35" s="14"/>
      <c r="GEG35" s="14"/>
      <c r="GEH35" s="14"/>
      <c r="GEI35" s="14"/>
      <c r="GEJ35" s="14"/>
      <c r="GEK35" s="14"/>
      <c r="GEL35" s="14"/>
      <c r="GEM35" s="14"/>
      <c r="GEN35" s="14"/>
      <c r="GEO35" s="14"/>
      <c r="GEP35" s="14"/>
      <c r="GEQ35" s="14"/>
      <c r="GER35" s="14"/>
      <c r="GES35" s="14"/>
      <c r="GET35" s="14"/>
      <c r="GEU35" s="14"/>
      <c r="GEV35" s="14"/>
      <c r="GEW35" s="14"/>
      <c r="GEX35" s="14"/>
      <c r="GEY35" s="14"/>
      <c r="GEZ35" s="14"/>
      <c r="GFA35" s="14"/>
      <c r="GFB35" s="14"/>
      <c r="GFC35" s="14"/>
      <c r="GFD35" s="14"/>
      <c r="GFE35" s="14"/>
      <c r="GFF35" s="14"/>
      <c r="GFG35" s="14"/>
      <c r="GFH35" s="14"/>
      <c r="GFI35" s="14"/>
      <c r="GFJ35" s="14"/>
      <c r="GFK35" s="14"/>
      <c r="GFL35" s="14"/>
      <c r="GFM35" s="14"/>
      <c r="GFN35" s="14"/>
      <c r="GFO35" s="14"/>
      <c r="GFP35" s="14"/>
      <c r="GFQ35" s="14"/>
      <c r="GFR35" s="14"/>
      <c r="GFS35" s="14"/>
      <c r="GFT35" s="14"/>
      <c r="GFU35" s="14"/>
      <c r="GFV35" s="14"/>
      <c r="GFW35" s="14"/>
      <c r="GFX35" s="14"/>
      <c r="GFY35" s="14"/>
      <c r="GFZ35" s="14"/>
      <c r="GGA35" s="14"/>
      <c r="GGB35" s="14"/>
      <c r="GGC35" s="14"/>
      <c r="GGD35" s="14"/>
      <c r="GGE35" s="14"/>
      <c r="GGF35" s="14"/>
      <c r="GGG35" s="14"/>
      <c r="GGH35" s="14"/>
      <c r="GGI35" s="14"/>
      <c r="GGJ35" s="14"/>
      <c r="GGK35" s="14"/>
      <c r="GGL35" s="14"/>
      <c r="GGM35" s="14"/>
      <c r="GGN35" s="14"/>
      <c r="GGO35" s="14"/>
      <c r="GGP35" s="14"/>
      <c r="GGQ35" s="14"/>
      <c r="GGR35" s="14"/>
      <c r="GGS35" s="14"/>
      <c r="GGT35" s="14"/>
      <c r="GGU35" s="14"/>
      <c r="GGV35" s="14"/>
      <c r="GGW35" s="14"/>
      <c r="GGX35" s="14"/>
      <c r="GGY35" s="14"/>
      <c r="GGZ35" s="14"/>
      <c r="GHA35" s="14"/>
      <c r="GHB35" s="14"/>
      <c r="GHC35" s="14"/>
      <c r="GHD35" s="14"/>
      <c r="GHE35" s="14"/>
      <c r="GHF35" s="14"/>
      <c r="GHG35" s="14"/>
      <c r="GHH35" s="14"/>
      <c r="GHI35" s="14"/>
      <c r="GHJ35" s="14"/>
      <c r="GHK35" s="14"/>
      <c r="GHL35" s="14"/>
      <c r="GHM35" s="14"/>
      <c r="GHN35" s="14"/>
      <c r="GHO35" s="14"/>
      <c r="GHP35" s="14"/>
      <c r="GHQ35" s="14"/>
      <c r="GHR35" s="14"/>
      <c r="GHS35" s="14"/>
      <c r="GHT35" s="14"/>
      <c r="GHU35" s="14"/>
      <c r="GHV35" s="14"/>
      <c r="GHW35" s="14"/>
      <c r="GHX35" s="14"/>
      <c r="GHY35" s="14"/>
      <c r="GHZ35" s="14"/>
      <c r="GIA35" s="14"/>
      <c r="GIB35" s="14"/>
      <c r="GIC35" s="14"/>
      <c r="GID35" s="14"/>
      <c r="GIE35" s="14"/>
      <c r="GIF35" s="14"/>
      <c r="GIG35" s="14"/>
      <c r="GIH35" s="14"/>
      <c r="GII35" s="14"/>
      <c r="GIJ35" s="14"/>
      <c r="GIK35" s="14"/>
      <c r="GIL35" s="14"/>
      <c r="GIM35" s="14"/>
      <c r="GIN35" s="14"/>
      <c r="GIO35" s="14"/>
      <c r="GIP35" s="14"/>
      <c r="GIQ35" s="14"/>
      <c r="GIR35" s="14"/>
      <c r="GIS35" s="14"/>
      <c r="GIT35" s="14"/>
      <c r="GIU35" s="14"/>
      <c r="GIV35" s="14"/>
      <c r="GIW35" s="14"/>
      <c r="GIX35" s="14"/>
      <c r="GIY35" s="14"/>
      <c r="GIZ35" s="14"/>
      <c r="GJA35" s="14"/>
      <c r="GJB35" s="14"/>
      <c r="GJC35" s="14"/>
      <c r="GJD35" s="14"/>
      <c r="GJE35" s="14"/>
      <c r="GJF35" s="14"/>
      <c r="GJG35" s="14"/>
      <c r="GJH35" s="14"/>
      <c r="GJI35" s="14"/>
      <c r="GJJ35" s="14"/>
      <c r="GJK35" s="14"/>
      <c r="GJL35" s="14"/>
      <c r="GJM35" s="14"/>
      <c r="GJN35" s="14"/>
      <c r="GJO35" s="14"/>
      <c r="GJP35" s="14"/>
      <c r="GJQ35" s="14"/>
      <c r="GJR35" s="14"/>
      <c r="GJS35" s="14"/>
      <c r="GJT35" s="14"/>
      <c r="GJU35" s="14"/>
      <c r="GJV35" s="14"/>
      <c r="GJW35" s="14"/>
      <c r="GJX35" s="14"/>
      <c r="GJY35" s="14"/>
      <c r="GJZ35" s="14"/>
      <c r="GKA35" s="14"/>
      <c r="GKB35" s="14"/>
      <c r="GKC35" s="14"/>
      <c r="GKD35" s="14"/>
      <c r="GKE35" s="14"/>
      <c r="GKF35" s="14"/>
      <c r="GKG35" s="14"/>
      <c r="GKH35" s="14"/>
      <c r="GKI35" s="14"/>
      <c r="GKJ35" s="14"/>
      <c r="GKK35" s="14"/>
      <c r="GKL35" s="14"/>
      <c r="GKM35" s="14"/>
      <c r="GKN35" s="14"/>
      <c r="GKO35" s="14"/>
      <c r="GKP35" s="14"/>
      <c r="GKQ35" s="14"/>
      <c r="GKR35" s="14"/>
      <c r="GKS35" s="14"/>
      <c r="GKT35" s="14"/>
      <c r="GKU35" s="14"/>
      <c r="GKV35" s="14"/>
      <c r="GKW35" s="14"/>
      <c r="GKX35" s="14"/>
      <c r="GKY35" s="14"/>
      <c r="GKZ35" s="14"/>
      <c r="GLA35" s="14"/>
      <c r="GLB35" s="14"/>
      <c r="GLC35" s="14"/>
      <c r="GLD35" s="14"/>
      <c r="GLE35" s="14"/>
      <c r="GLF35" s="14"/>
      <c r="GLG35" s="14"/>
      <c r="GLH35" s="14"/>
      <c r="GLI35" s="14"/>
      <c r="GLJ35" s="14"/>
      <c r="GLK35" s="14"/>
      <c r="GLL35" s="14"/>
      <c r="GLM35" s="14"/>
      <c r="GLN35" s="14"/>
      <c r="GLO35" s="14"/>
      <c r="GLP35" s="14"/>
      <c r="GLQ35" s="14"/>
      <c r="GLR35" s="14"/>
      <c r="GLS35" s="14"/>
      <c r="GLT35" s="14"/>
      <c r="GLU35" s="14"/>
      <c r="GLV35" s="14"/>
      <c r="GLW35" s="14"/>
      <c r="GLX35" s="14"/>
      <c r="GLY35" s="14"/>
      <c r="GLZ35" s="14"/>
      <c r="GMA35" s="14"/>
      <c r="GMB35" s="14"/>
      <c r="GMC35" s="14"/>
      <c r="GMD35" s="14"/>
      <c r="GME35" s="14"/>
      <c r="GMF35" s="14"/>
      <c r="GMG35" s="14"/>
      <c r="GMH35" s="14"/>
      <c r="GMI35" s="14"/>
      <c r="GMJ35" s="14"/>
      <c r="GMK35" s="14"/>
      <c r="GML35" s="14"/>
      <c r="GMM35" s="14"/>
      <c r="GMN35" s="14"/>
      <c r="GMO35" s="14"/>
      <c r="GMP35" s="14"/>
      <c r="GMQ35" s="14"/>
      <c r="GMR35" s="14"/>
      <c r="GMS35" s="14"/>
      <c r="GMT35" s="14"/>
      <c r="GMU35" s="14"/>
      <c r="GMV35" s="14"/>
      <c r="GMW35" s="14"/>
      <c r="GMX35" s="14"/>
      <c r="GMY35" s="14"/>
      <c r="GMZ35" s="14"/>
      <c r="GNA35" s="14"/>
      <c r="GNB35" s="14"/>
      <c r="GNC35" s="14"/>
      <c r="GND35" s="14"/>
      <c r="GNE35" s="14"/>
      <c r="GNF35" s="14"/>
      <c r="GNG35" s="14"/>
      <c r="GNH35" s="14"/>
      <c r="GNI35" s="14"/>
      <c r="GNJ35" s="14"/>
      <c r="GNK35" s="14"/>
      <c r="GNL35" s="14"/>
      <c r="GNM35" s="14"/>
      <c r="GNN35" s="14"/>
      <c r="GNO35" s="14"/>
      <c r="GNP35" s="14"/>
      <c r="GNQ35" s="14"/>
      <c r="GNR35" s="14"/>
      <c r="GNS35" s="14"/>
      <c r="GNT35" s="14"/>
      <c r="GNU35" s="14"/>
      <c r="GNV35" s="14"/>
      <c r="GNW35" s="14"/>
      <c r="GNX35" s="14"/>
      <c r="GNY35" s="14"/>
      <c r="GNZ35" s="14"/>
      <c r="GOA35" s="14"/>
      <c r="GOB35" s="14"/>
      <c r="GOC35" s="14"/>
      <c r="GOD35" s="14"/>
      <c r="GOE35" s="14"/>
      <c r="GOF35" s="14"/>
      <c r="GOG35" s="14"/>
      <c r="GOH35" s="14"/>
      <c r="GOI35" s="14"/>
      <c r="GOJ35" s="14"/>
      <c r="GOK35" s="14"/>
      <c r="GOL35" s="14"/>
      <c r="GOM35" s="14"/>
      <c r="GON35" s="14"/>
      <c r="GOO35" s="14"/>
      <c r="GOP35" s="14"/>
      <c r="GOQ35" s="14"/>
      <c r="GOR35" s="14"/>
      <c r="GOS35" s="14"/>
      <c r="GOT35" s="14"/>
      <c r="GOU35" s="14"/>
      <c r="GOV35" s="14"/>
      <c r="GOW35" s="14"/>
      <c r="GOX35" s="14"/>
      <c r="GOY35" s="14"/>
      <c r="GOZ35" s="14"/>
      <c r="GPA35" s="14"/>
      <c r="GPB35" s="14"/>
      <c r="GPC35" s="14"/>
      <c r="GPD35" s="14"/>
      <c r="GPE35" s="14"/>
      <c r="GPF35" s="14"/>
      <c r="GPG35" s="14"/>
      <c r="GPH35" s="14"/>
      <c r="GPI35" s="14"/>
      <c r="GPJ35" s="14"/>
      <c r="GPK35" s="14"/>
      <c r="GPL35" s="14"/>
      <c r="GPM35" s="14"/>
      <c r="GPN35" s="14"/>
      <c r="GPO35" s="14"/>
      <c r="GPP35" s="14"/>
      <c r="GPQ35" s="14"/>
      <c r="GPR35" s="14"/>
      <c r="GPS35" s="14"/>
      <c r="GPT35" s="14"/>
      <c r="GPU35" s="14"/>
      <c r="GPV35" s="14"/>
      <c r="GPW35" s="14"/>
      <c r="GPX35" s="14"/>
      <c r="GPY35" s="14"/>
      <c r="GPZ35" s="14"/>
      <c r="GQA35" s="14"/>
      <c r="GQB35" s="14"/>
      <c r="GQC35" s="14"/>
      <c r="GQD35" s="14"/>
      <c r="GQE35" s="14"/>
      <c r="GQF35" s="14"/>
      <c r="GQG35" s="14"/>
      <c r="GQH35" s="14"/>
      <c r="GQI35" s="14"/>
      <c r="GQJ35" s="14"/>
      <c r="GQK35" s="14"/>
      <c r="GQL35" s="14"/>
      <c r="GQM35" s="14"/>
      <c r="GQN35" s="14"/>
      <c r="GQO35" s="14"/>
      <c r="GQP35" s="14"/>
      <c r="GQQ35" s="14"/>
      <c r="GQR35" s="14"/>
      <c r="GQS35" s="14"/>
      <c r="GQT35" s="14"/>
      <c r="GQU35" s="14"/>
      <c r="GQV35" s="14"/>
      <c r="GQW35" s="14"/>
      <c r="GQX35" s="14"/>
      <c r="GQY35" s="14"/>
      <c r="GQZ35" s="14"/>
      <c r="GRA35" s="14"/>
      <c r="GRB35" s="14"/>
      <c r="GRC35" s="14"/>
      <c r="GRD35" s="14"/>
      <c r="GRE35" s="14"/>
      <c r="GRF35" s="14"/>
      <c r="GRG35" s="14"/>
      <c r="GRH35" s="14"/>
      <c r="GRI35" s="14"/>
      <c r="GRJ35" s="14"/>
      <c r="GRK35" s="14"/>
      <c r="GRL35" s="14"/>
      <c r="GRM35" s="14"/>
      <c r="GRN35" s="14"/>
      <c r="GRO35" s="14"/>
      <c r="GRP35" s="14"/>
      <c r="GRQ35" s="14"/>
      <c r="GRR35" s="14"/>
      <c r="GRS35" s="14"/>
      <c r="GRT35" s="14"/>
      <c r="GRU35" s="14"/>
      <c r="GRV35" s="14"/>
      <c r="GRW35" s="14"/>
      <c r="GRX35" s="14"/>
      <c r="GRY35" s="14"/>
      <c r="GRZ35" s="14"/>
      <c r="GSA35" s="14"/>
      <c r="GSB35" s="14"/>
      <c r="GSC35" s="14"/>
      <c r="GSD35" s="14"/>
      <c r="GSE35" s="14"/>
      <c r="GSF35" s="14"/>
      <c r="GSG35" s="14"/>
      <c r="GSH35" s="14"/>
      <c r="GSI35" s="14"/>
      <c r="GSJ35" s="14"/>
      <c r="GSK35" s="14"/>
      <c r="GSL35" s="14"/>
      <c r="GSM35" s="14"/>
      <c r="GSN35" s="14"/>
      <c r="GSO35" s="14"/>
      <c r="GSP35" s="14"/>
      <c r="GSQ35" s="14"/>
      <c r="GSR35" s="14"/>
      <c r="GSS35" s="14"/>
      <c r="GST35" s="14"/>
      <c r="GSU35" s="14"/>
      <c r="GSV35" s="14"/>
      <c r="GSW35" s="14"/>
      <c r="GSX35" s="14"/>
      <c r="GSY35" s="14"/>
      <c r="GSZ35" s="14"/>
      <c r="GTA35" s="14"/>
      <c r="GTB35" s="14"/>
      <c r="GTC35" s="14"/>
      <c r="GTD35" s="14"/>
      <c r="GTE35" s="14"/>
      <c r="GTF35" s="14"/>
      <c r="GTG35" s="14"/>
      <c r="GTH35" s="14"/>
      <c r="GTI35" s="14"/>
      <c r="GTJ35" s="14"/>
      <c r="GTK35" s="14"/>
      <c r="GTL35" s="14"/>
      <c r="GTM35" s="14"/>
      <c r="GTN35" s="14"/>
      <c r="GTO35" s="14"/>
      <c r="GTP35" s="14"/>
      <c r="GTQ35" s="14"/>
      <c r="GTR35" s="14"/>
      <c r="GTS35" s="14"/>
      <c r="GTT35" s="14"/>
      <c r="GTU35" s="14"/>
      <c r="GTV35" s="14"/>
      <c r="GTW35" s="14"/>
      <c r="GTX35" s="14"/>
      <c r="GTY35" s="14"/>
      <c r="GTZ35" s="14"/>
      <c r="GUA35" s="14"/>
      <c r="GUB35" s="14"/>
      <c r="GUC35" s="14"/>
      <c r="GUD35" s="14"/>
      <c r="GUE35" s="14"/>
      <c r="GUF35" s="14"/>
      <c r="GUG35" s="14"/>
      <c r="GUH35" s="14"/>
      <c r="GUI35" s="14"/>
      <c r="GUJ35" s="14"/>
      <c r="GUK35" s="14"/>
      <c r="GUL35" s="14"/>
      <c r="GUM35" s="14"/>
      <c r="GUN35" s="14"/>
      <c r="GUO35" s="14"/>
      <c r="GUP35" s="14"/>
      <c r="GUQ35" s="14"/>
      <c r="GUR35" s="14"/>
      <c r="GUS35" s="14"/>
      <c r="GUT35" s="14"/>
      <c r="GUU35" s="14"/>
      <c r="GUV35" s="14"/>
      <c r="GUW35" s="14"/>
      <c r="GUX35" s="14"/>
      <c r="GUY35" s="14"/>
      <c r="GUZ35" s="14"/>
      <c r="GVA35" s="14"/>
      <c r="GVB35" s="14"/>
      <c r="GVC35" s="14"/>
      <c r="GVD35" s="14"/>
      <c r="GVE35" s="14"/>
      <c r="GVF35" s="14"/>
      <c r="GVG35" s="14"/>
      <c r="GVH35" s="14"/>
      <c r="GVI35" s="14"/>
      <c r="GVJ35" s="14"/>
      <c r="GVK35" s="14"/>
      <c r="GVL35" s="14"/>
      <c r="GVM35" s="14"/>
      <c r="GVN35" s="14"/>
      <c r="GVO35" s="14"/>
      <c r="GVP35" s="14"/>
      <c r="GVQ35" s="14"/>
      <c r="GVR35" s="14"/>
      <c r="GVS35" s="14"/>
      <c r="GVT35" s="14"/>
      <c r="GVU35" s="14"/>
      <c r="GVV35" s="14"/>
      <c r="GVW35" s="14"/>
      <c r="GVX35" s="14"/>
      <c r="GVY35" s="14"/>
      <c r="GVZ35" s="14"/>
      <c r="GWA35" s="14"/>
      <c r="GWB35" s="14"/>
      <c r="GWC35" s="14"/>
      <c r="GWD35" s="14"/>
      <c r="GWE35" s="14"/>
      <c r="GWF35" s="14"/>
      <c r="GWG35" s="14"/>
      <c r="GWH35" s="14"/>
      <c r="GWI35" s="14"/>
      <c r="GWJ35" s="14"/>
      <c r="GWK35" s="14"/>
      <c r="GWL35" s="14"/>
      <c r="GWM35" s="14"/>
      <c r="GWN35" s="14"/>
      <c r="GWO35" s="14"/>
      <c r="GWP35" s="14"/>
      <c r="GWQ35" s="14"/>
      <c r="GWR35" s="14"/>
      <c r="GWS35" s="14"/>
      <c r="GWT35" s="14"/>
      <c r="GWU35" s="14"/>
      <c r="GWV35" s="14"/>
      <c r="GWW35" s="14"/>
      <c r="GWX35" s="14"/>
      <c r="GWY35" s="14"/>
      <c r="GWZ35" s="14"/>
      <c r="GXA35" s="14"/>
      <c r="GXB35" s="14"/>
      <c r="GXC35" s="14"/>
      <c r="GXD35" s="14"/>
      <c r="GXE35" s="14"/>
      <c r="GXF35" s="14"/>
      <c r="GXG35" s="14"/>
      <c r="GXH35" s="14"/>
      <c r="GXI35" s="14"/>
      <c r="GXJ35" s="14"/>
      <c r="GXK35" s="14"/>
      <c r="GXL35" s="14"/>
      <c r="GXM35" s="14"/>
      <c r="GXN35" s="14"/>
      <c r="GXO35" s="14"/>
      <c r="GXP35" s="14"/>
      <c r="GXQ35" s="14"/>
      <c r="GXR35" s="14"/>
      <c r="GXS35" s="14"/>
      <c r="GXT35" s="14"/>
      <c r="GXU35" s="14"/>
      <c r="GXV35" s="14"/>
      <c r="GXW35" s="14"/>
      <c r="GXX35" s="14"/>
      <c r="GXY35" s="14"/>
      <c r="GXZ35" s="14"/>
      <c r="GYA35" s="14"/>
      <c r="GYB35" s="14"/>
      <c r="GYC35" s="14"/>
      <c r="GYD35" s="14"/>
      <c r="GYE35" s="14"/>
      <c r="GYF35" s="14"/>
      <c r="GYG35" s="14"/>
      <c r="GYH35" s="14"/>
      <c r="GYI35" s="14"/>
      <c r="GYJ35" s="14"/>
      <c r="GYK35" s="14"/>
      <c r="GYL35" s="14"/>
      <c r="GYM35" s="14"/>
      <c r="GYN35" s="14"/>
      <c r="GYO35" s="14"/>
      <c r="GYP35" s="14"/>
      <c r="GYQ35" s="14"/>
      <c r="GYR35" s="14"/>
      <c r="GYS35" s="14"/>
      <c r="GYT35" s="14"/>
      <c r="GYU35" s="14"/>
      <c r="GYV35" s="14"/>
      <c r="GYW35" s="14"/>
      <c r="GYX35" s="14"/>
      <c r="GYY35" s="14"/>
      <c r="GYZ35" s="14"/>
      <c r="GZA35" s="14"/>
      <c r="GZB35" s="14"/>
      <c r="GZC35" s="14"/>
      <c r="GZD35" s="14"/>
      <c r="GZE35" s="14"/>
      <c r="GZF35" s="14"/>
      <c r="GZG35" s="14"/>
      <c r="GZH35" s="14"/>
      <c r="GZI35" s="14"/>
      <c r="GZJ35" s="14"/>
      <c r="GZK35" s="14"/>
      <c r="GZL35" s="14"/>
      <c r="GZM35" s="14"/>
      <c r="GZN35" s="14"/>
      <c r="GZO35" s="14"/>
      <c r="GZP35" s="14"/>
      <c r="GZQ35" s="14"/>
      <c r="GZR35" s="14"/>
      <c r="GZS35" s="14"/>
      <c r="GZT35" s="14"/>
      <c r="GZU35" s="14"/>
      <c r="GZV35" s="14"/>
      <c r="GZW35" s="14"/>
      <c r="GZX35" s="14"/>
      <c r="GZY35" s="14"/>
      <c r="GZZ35" s="14"/>
      <c r="HAA35" s="14"/>
      <c r="HAB35" s="14"/>
      <c r="HAC35" s="14"/>
      <c r="HAD35" s="14"/>
      <c r="HAE35" s="14"/>
      <c r="HAF35" s="14"/>
      <c r="HAG35" s="14"/>
      <c r="HAH35" s="14"/>
      <c r="HAI35" s="14"/>
      <c r="HAJ35" s="14"/>
      <c r="HAK35" s="14"/>
      <c r="HAL35" s="14"/>
      <c r="HAM35" s="14"/>
      <c r="HAN35" s="14"/>
      <c r="HAO35" s="14"/>
      <c r="HAP35" s="14"/>
      <c r="HAQ35" s="14"/>
      <c r="HAR35" s="14"/>
      <c r="HAS35" s="14"/>
      <c r="HAT35" s="14"/>
      <c r="HAU35" s="14"/>
      <c r="HAV35" s="14"/>
      <c r="HAW35" s="14"/>
      <c r="HAX35" s="14"/>
      <c r="HAY35" s="14"/>
      <c r="HAZ35" s="14"/>
      <c r="HBA35" s="14"/>
      <c r="HBB35" s="14"/>
      <c r="HBC35" s="14"/>
      <c r="HBD35" s="14"/>
      <c r="HBE35" s="14"/>
      <c r="HBF35" s="14"/>
      <c r="HBG35" s="14"/>
      <c r="HBH35" s="14"/>
      <c r="HBI35" s="14"/>
      <c r="HBJ35" s="14"/>
      <c r="HBK35" s="14"/>
      <c r="HBL35" s="14"/>
      <c r="HBM35" s="14"/>
      <c r="HBN35" s="14"/>
      <c r="HBO35" s="14"/>
      <c r="HBP35" s="14"/>
      <c r="HBQ35" s="14"/>
      <c r="HBR35" s="14"/>
      <c r="HBS35" s="14"/>
      <c r="HBT35" s="14"/>
      <c r="HBU35" s="14"/>
      <c r="HBV35" s="14"/>
      <c r="HBW35" s="14"/>
      <c r="HBX35" s="14"/>
      <c r="HBY35" s="14"/>
      <c r="HBZ35" s="14"/>
      <c r="HCA35" s="14"/>
      <c r="HCB35" s="14"/>
      <c r="HCC35" s="14"/>
      <c r="HCD35" s="14"/>
      <c r="HCE35" s="14"/>
      <c r="HCF35" s="14"/>
      <c r="HCG35" s="14"/>
      <c r="HCH35" s="14"/>
      <c r="HCI35" s="14"/>
      <c r="HCJ35" s="14"/>
      <c r="HCK35" s="14"/>
      <c r="HCL35" s="14"/>
      <c r="HCM35" s="14"/>
      <c r="HCN35" s="14"/>
      <c r="HCO35" s="14"/>
      <c r="HCP35" s="14"/>
      <c r="HCQ35" s="14"/>
      <c r="HCR35" s="14"/>
      <c r="HCS35" s="14"/>
      <c r="HCT35" s="14"/>
      <c r="HCU35" s="14"/>
      <c r="HCV35" s="14"/>
      <c r="HCW35" s="14"/>
      <c r="HCX35" s="14"/>
      <c r="HCY35" s="14"/>
      <c r="HCZ35" s="14"/>
      <c r="HDA35" s="14"/>
      <c r="HDB35" s="14"/>
      <c r="HDC35" s="14"/>
      <c r="HDD35" s="14"/>
      <c r="HDE35" s="14"/>
      <c r="HDF35" s="14"/>
      <c r="HDG35" s="14"/>
      <c r="HDH35" s="14"/>
      <c r="HDI35" s="14"/>
      <c r="HDJ35" s="14"/>
      <c r="HDK35" s="14"/>
      <c r="HDL35" s="14"/>
      <c r="HDM35" s="14"/>
      <c r="HDN35" s="14"/>
      <c r="HDO35" s="14"/>
      <c r="HDP35" s="14"/>
      <c r="HDQ35" s="14"/>
      <c r="HDR35" s="14"/>
      <c r="HDS35" s="14"/>
      <c r="HDT35" s="14"/>
      <c r="HDU35" s="14"/>
      <c r="HDV35" s="14"/>
      <c r="HDW35" s="14"/>
      <c r="HDX35" s="14"/>
      <c r="HDY35" s="14"/>
      <c r="HDZ35" s="14"/>
      <c r="HEA35" s="14"/>
      <c r="HEB35" s="14"/>
      <c r="HEC35" s="14"/>
      <c r="HED35" s="14"/>
      <c r="HEE35" s="14"/>
      <c r="HEF35" s="14"/>
      <c r="HEG35" s="14"/>
      <c r="HEH35" s="14"/>
      <c r="HEI35" s="14"/>
      <c r="HEJ35" s="14"/>
      <c r="HEK35" s="14"/>
      <c r="HEL35" s="14"/>
      <c r="HEM35" s="14"/>
      <c r="HEN35" s="14"/>
      <c r="HEO35" s="14"/>
      <c r="HEP35" s="14"/>
      <c r="HEQ35" s="14"/>
      <c r="HER35" s="14"/>
      <c r="HES35" s="14"/>
      <c r="HET35" s="14"/>
      <c r="HEU35" s="14"/>
      <c r="HEV35" s="14"/>
      <c r="HEW35" s="14"/>
      <c r="HEX35" s="14"/>
      <c r="HEY35" s="14"/>
      <c r="HEZ35" s="14"/>
      <c r="HFA35" s="14"/>
      <c r="HFB35" s="14"/>
      <c r="HFC35" s="14"/>
      <c r="HFD35" s="14"/>
      <c r="HFE35" s="14"/>
      <c r="HFF35" s="14"/>
      <c r="HFG35" s="14"/>
      <c r="HFH35" s="14"/>
      <c r="HFI35" s="14"/>
      <c r="HFJ35" s="14"/>
      <c r="HFK35" s="14"/>
      <c r="HFL35" s="14"/>
      <c r="HFM35" s="14"/>
      <c r="HFN35" s="14"/>
      <c r="HFO35" s="14"/>
      <c r="HFP35" s="14"/>
      <c r="HFQ35" s="14"/>
      <c r="HFR35" s="14"/>
      <c r="HFS35" s="14"/>
      <c r="HFT35" s="14"/>
      <c r="HFU35" s="14"/>
      <c r="HFV35" s="14"/>
      <c r="HFW35" s="14"/>
      <c r="HFX35" s="14"/>
      <c r="HFY35" s="14"/>
      <c r="HFZ35" s="14"/>
      <c r="HGA35" s="14"/>
      <c r="HGB35" s="14"/>
      <c r="HGC35" s="14"/>
      <c r="HGD35" s="14"/>
      <c r="HGE35" s="14"/>
      <c r="HGF35" s="14"/>
      <c r="HGG35" s="14"/>
      <c r="HGH35" s="14"/>
      <c r="HGI35" s="14"/>
      <c r="HGJ35" s="14"/>
      <c r="HGK35" s="14"/>
      <c r="HGL35" s="14"/>
      <c r="HGM35" s="14"/>
      <c r="HGN35" s="14"/>
      <c r="HGO35" s="14"/>
      <c r="HGP35" s="14"/>
      <c r="HGQ35" s="14"/>
      <c r="HGR35" s="14"/>
      <c r="HGS35" s="14"/>
      <c r="HGT35" s="14"/>
      <c r="HGU35" s="14"/>
      <c r="HGV35" s="14"/>
      <c r="HGW35" s="14"/>
      <c r="HGX35" s="14"/>
      <c r="HGY35" s="14"/>
      <c r="HGZ35" s="14"/>
      <c r="HHA35" s="14"/>
      <c r="HHB35" s="14"/>
      <c r="HHC35" s="14"/>
      <c r="HHD35" s="14"/>
      <c r="HHE35" s="14"/>
      <c r="HHF35" s="14"/>
      <c r="HHG35" s="14"/>
      <c r="HHH35" s="14"/>
      <c r="HHI35" s="14"/>
      <c r="HHJ35" s="14"/>
      <c r="HHK35" s="14"/>
      <c r="HHL35" s="14"/>
      <c r="HHM35" s="14"/>
      <c r="HHN35" s="14"/>
      <c r="HHO35" s="14"/>
      <c r="HHP35" s="14"/>
      <c r="HHQ35" s="14"/>
      <c r="HHR35" s="14"/>
      <c r="HHS35" s="14"/>
      <c r="HHT35" s="14"/>
      <c r="HHU35" s="14"/>
      <c r="HHV35" s="14"/>
      <c r="HHW35" s="14"/>
      <c r="HHX35" s="14"/>
      <c r="HHY35" s="14"/>
      <c r="HHZ35" s="14"/>
      <c r="HIA35" s="14"/>
      <c r="HIB35" s="14"/>
      <c r="HIC35" s="14"/>
      <c r="HID35" s="14"/>
      <c r="HIE35" s="14"/>
      <c r="HIF35" s="14"/>
      <c r="HIG35" s="14"/>
      <c r="HIH35" s="14"/>
      <c r="HII35" s="14"/>
      <c r="HIJ35" s="14"/>
      <c r="HIK35" s="14"/>
      <c r="HIL35" s="14"/>
      <c r="HIM35" s="14"/>
      <c r="HIN35" s="14"/>
      <c r="HIO35" s="14"/>
      <c r="HIP35" s="14"/>
      <c r="HIQ35" s="14"/>
      <c r="HIR35" s="14"/>
      <c r="HIS35" s="14"/>
      <c r="HIT35" s="14"/>
      <c r="HIU35" s="14"/>
      <c r="HIV35" s="14"/>
      <c r="HIW35" s="14"/>
      <c r="HIX35" s="14"/>
      <c r="HIY35" s="14"/>
      <c r="HIZ35" s="14"/>
      <c r="HJA35" s="14"/>
      <c r="HJB35" s="14"/>
      <c r="HJC35" s="14"/>
      <c r="HJD35" s="14"/>
      <c r="HJE35" s="14"/>
      <c r="HJF35" s="14"/>
      <c r="HJG35" s="14"/>
      <c r="HJH35" s="14"/>
      <c r="HJI35" s="14"/>
      <c r="HJJ35" s="14"/>
      <c r="HJK35" s="14"/>
      <c r="HJL35" s="14"/>
      <c r="HJM35" s="14"/>
      <c r="HJN35" s="14"/>
      <c r="HJO35" s="14"/>
      <c r="HJP35" s="14"/>
      <c r="HJQ35" s="14"/>
      <c r="HJR35" s="14"/>
      <c r="HJS35" s="14"/>
      <c r="HJT35" s="14"/>
      <c r="HJU35" s="14"/>
      <c r="HJV35" s="14"/>
      <c r="HJW35" s="14"/>
      <c r="HJX35" s="14"/>
      <c r="HJY35" s="14"/>
      <c r="HJZ35" s="14"/>
      <c r="HKA35" s="14"/>
      <c r="HKB35" s="14"/>
      <c r="HKC35" s="14"/>
      <c r="HKD35" s="14"/>
      <c r="HKE35" s="14"/>
      <c r="HKF35" s="14"/>
      <c r="HKG35" s="14"/>
      <c r="HKH35" s="14"/>
      <c r="HKI35" s="14"/>
      <c r="HKJ35" s="14"/>
      <c r="HKK35" s="14"/>
      <c r="HKL35" s="14"/>
      <c r="HKM35" s="14"/>
      <c r="HKN35" s="14"/>
      <c r="HKO35" s="14"/>
      <c r="HKP35" s="14"/>
      <c r="HKQ35" s="14"/>
      <c r="HKR35" s="14"/>
      <c r="HKS35" s="14"/>
      <c r="HKT35" s="14"/>
      <c r="HKU35" s="14"/>
      <c r="HKV35" s="14"/>
      <c r="HKW35" s="14"/>
      <c r="HKX35" s="14"/>
      <c r="HKY35" s="14"/>
      <c r="HKZ35" s="14"/>
      <c r="HLA35" s="14"/>
      <c r="HLB35" s="14"/>
      <c r="HLC35" s="14"/>
      <c r="HLD35" s="14"/>
      <c r="HLE35" s="14"/>
      <c r="HLF35" s="14"/>
      <c r="HLG35" s="14"/>
      <c r="HLH35" s="14"/>
      <c r="HLI35" s="14"/>
      <c r="HLJ35" s="14"/>
      <c r="HLK35" s="14"/>
      <c r="HLL35" s="14"/>
      <c r="HLM35" s="14"/>
      <c r="HLN35" s="14"/>
      <c r="HLO35" s="14"/>
      <c r="HLP35" s="14"/>
      <c r="HLQ35" s="14"/>
      <c r="HLR35" s="14"/>
      <c r="HLS35" s="14"/>
      <c r="HLT35" s="14"/>
      <c r="HLU35" s="14"/>
      <c r="HLV35" s="14"/>
      <c r="HLW35" s="14"/>
      <c r="HLX35" s="14"/>
      <c r="HLY35" s="14"/>
      <c r="HLZ35" s="14"/>
      <c r="HMA35" s="14"/>
      <c r="HMB35" s="14"/>
      <c r="HMC35" s="14"/>
      <c r="HMD35" s="14"/>
      <c r="HME35" s="14"/>
      <c r="HMF35" s="14"/>
      <c r="HMG35" s="14"/>
      <c r="HMH35" s="14"/>
      <c r="HMI35" s="14"/>
      <c r="HMJ35" s="14"/>
      <c r="HMK35" s="14"/>
      <c r="HML35" s="14"/>
      <c r="HMM35" s="14"/>
      <c r="HMN35" s="14"/>
      <c r="HMO35" s="14"/>
      <c r="HMP35" s="14"/>
      <c r="HMQ35" s="14"/>
      <c r="HMR35" s="14"/>
      <c r="HMS35" s="14"/>
      <c r="HMT35" s="14"/>
      <c r="HMU35" s="14"/>
      <c r="HMV35" s="14"/>
      <c r="HMW35" s="14"/>
      <c r="HMX35" s="14"/>
      <c r="HMY35" s="14"/>
      <c r="HMZ35" s="14"/>
      <c r="HNA35" s="14"/>
      <c r="HNB35" s="14"/>
      <c r="HNC35" s="14"/>
      <c r="HND35" s="14"/>
      <c r="HNE35" s="14"/>
      <c r="HNF35" s="14"/>
      <c r="HNG35" s="14"/>
      <c r="HNH35" s="14"/>
      <c r="HNI35" s="14"/>
      <c r="HNJ35" s="14"/>
      <c r="HNK35" s="14"/>
      <c r="HNL35" s="14"/>
      <c r="HNM35" s="14"/>
      <c r="HNN35" s="14"/>
      <c r="HNO35" s="14"/>
      <c r="HNP35" s="14"/>
      <c r="HNQ35" s="14"/>
      <c r="HNR35" s="14"/>
      <c r="HNS35" s="14"/>
      <c r="HNT35" s="14"/>
      <c r="HNU35" s="14"/>
      <c r="HNV35" s="14"/>
      <c r="HNW35" s="14"/>
      <c r="HNX35" s="14"/>
      <c r="HNY35" s="14"/>
      <c r="HNZ35" s="14"/>
      <c r="HOA35" s="14"/>
      <c r="HOB35" s="14"/>
      <c r="HOC35" s="14"/>
      <c r="HOD35" s="14"/>
      <c r="HOE35" s="14"/>
      <c r="HOF35" s="14"/>
      <c r="HOG35" s="14"/>
      <c r="HOH35" s="14"/>
      <c r="HOI35" s="14"/>
      <c r="HOJ35" s="14"/>
      <c r="HOK35" s="14"/>
      <c r="HOL35" s="14"/>
      <c r="HOM35" s="14"/>
      <c r="HON35" s="14"/>
      <c r="HOO35" s="14"/>
      <c r="HOP35" s="14"/>
      <c r="HOQ35" s="14"/>
      <c r="HOR35" s="14"/>
      <c r="HOS35" s="14"/>
      <c r="HOT35" s="14"/>
      <c r="HOU35" s="14"/>
      <c r="HOV35" s="14"/>
      <c r="HOW35" s="14"/>
      <c r="HOX35" s="14"/>
      <c r="HOY35" s="14"/>
      <c r="HOZ35" s="14"/>
      <c r="HPA35" s="14"/>
      <c r="HPB35" s="14"/>
      <c r="HPC35" s="14"/>
      <c r="HPD35" s="14"/>
      <c r="HPE35" s="14"/>
      <c r="HPF35" s="14"/>
      <c r="HPG35" s="14"/>
      <c r="HPH35" s="14"/>
      <c r="HPI35" s="14"/>
      <c r="HPJ35" s="14"/>
      <c r="HPK35" s="14"/>
      <c r="HPL35" s="14"/>
      <c r="HPM35" s="14"/>
      <c r="HPN35" s="14"/>
      <c r="HPO35" s="14"/>
      <c r="HPP35" s="14"/>
      <c r="HPQ35" s="14"/>
      <c r="HPR35" s="14"/>
      <c r="HPS35" s="14"/>
      <c r="HPT35" s="14"/>
      <c r="HPU35" s="14"/>
      <c r="HPV35" s="14"/>
      <c r="HPW35" s="14"/>
      <c r="HPX35" s="14"/>
      <c r="HPY35" s="14"/>
      <c r="HPZ35" s="14"/>
      <c r="HQA35" s="14"/>
      <c r="HQB35" s="14"/>
      <c r="HQC35" s="14"/>
      <c r="HQD35" s="14"/>
      <c r="HQE35" s="14"/>
      <c r="HQF35" s="14"/>
      <c r="HQG35" s="14"/>
      <c r="HQH35" s="14"/>
      <c r="HQI35" s="14"/>
      <c r="HQJ35" s="14"/>
      <c r="HQK35" s="14"/>
      <c r="HQL35" s="14"/>
      <c r="HQM35" s="14"/>
      <c r="HQN35" s="14"/>
      <c r="HQO35" s="14"/>
      <c r="HQP35" s="14"/>
      <c r="HQQ35" s="14"/>
      <c r="HQR35" s="14"/>
      <c r="HQS35" s="14"/>
      <c r="HQT35" s="14"/>
      <c r="HQU35" s="14"/>
      <c r="HQV35" s="14"/>
      <c r="HQW35" s="14"/>
      <c r="HQX35" s="14"/>
      <c r="HQY35" s="14"/>
      <c r="HQZ35" s="14"/>
      <c r="HRA35" s="14"/>
      <c r="HRB35" s="14"/>
      <c r="HRC35" s="14"/>
      <c r="HRD35" s="14"/>
      <c r="HRE35" s="14"/>
      <c r="HRF35" s="14"/>
      <c r="HRG35" s="14"/>
      <c r="HRH35" s="14"/>
      <c r="HRI35" s="14"/>
      <c r="HRJ35" s="14"/>
      <c r="HRK35" s="14"/>
      <c r="HRL35" s="14"/>
      <c r="HRM35" s="14"/>
      <c r="HRN35" s="14"/>
      <c r="HRO35" s="14"/>
      <c r="HRP35" s="14"/>
      <c r="HRQ35" s="14"/>
      <c r="HRR35" s="14"/>
      <c r="HRS35" s="14"/>
      <c r="HRT35" s="14"/>
      <c r="HRU35" s="14"/>
      <c r="HRV35" s="14"/>
      <c r="HRW35" s="14"/>
      <c r="HRX35" s="14"/>
      <c r="HRY35" s="14"/>
      <c r="HRZ35" s="14"/>
      <c r="HSA35" s="14"/>
      <c r="HSB35" s="14"/>
      <c r="HSC35" s="14"/>
      <c r="HSD35" s="14"/>
      <c r="HSE35" s="14"/>
      <c r="HSF35" s="14"/>
      <c r="HSG35" s="14"/>
      <c r="HSH35" s="14"/>
      <c r="HSI35" s="14"/>
      <c r="HSJ35" s="14"/>
      <c r="HSK35" s="14"/>
      <c r="HSL35" s="14"/>
      <c r="HSM35" s="14"/>
      <c r="HSN35" s="14"/>
      <c r="HSO35" s="14"/>
      <c r="HSP35" s="14"/>
      <c r="HSQ35" s="14"/>
      <c r="HSR35" s="14"/>
      <c r="HSS35" s="14"/>
      <c r="HST35" s="14"/>
      <c r="HSU35" s="14"/>
      <c r="HSV35" s="14"/>
      <c r="HSW35" s="14"/>
      <c r="HSX35" s="14"/>
      <c r="HSY35" s="14"/>
      <c r="HSZ35" s="14"/>
      <c r="HTA35" s="14"/>
      <c r="HTB35" s="14"/>
      <c r="HTC35" s="14"/>
      <c r="HTD35" s="14"/>
      <c r="HTE35" s="14"/>
      <c r="HTF35" s="14"/>
      <c r="HTG35" s="14"/>
      <c r="HTH35" s="14"/>
      <c r="HTI35" s="14"/>
      <c r="HTJ35" s="14"/>
      <c r="HTK35" s="14"/>
      <c r="HTL35" s="14"/>
      <c r="HTM35" s="14"/>
      <c r="HTN35" s="14"/>
      <c r="HTO35" s="14"/>
      <c r="HTP35" s="14"/>
      <c r="HTQ35" s="14"/>
      <c r="HTR35" s="14"/>
      <c r="HTS35" s="14"/>
      <c r="HTT35" s="14"/>
      <c r="HTU35" s="14"/>
      <c r="HTV35" s="14"/>
      <c r="HTW35" s="14"/>
      <c r="HTX35" s="14"/>
      <c r="HTY35" s="14"/>
      <c r="HTZ35" s="14"/>
      <c r="HUA35" s="14"/>
      <c r="HUB35" s="14"/>
      <c r="HUC35" s="14"/>
      <c r="HUD35" s="14"/>
      <c r="HUE35" s="14"/>
      <c r="HUF35" s="14"/>
      <c r="HUG35" s="14"/>
      <c r="HUH35" s="14"/>
      <c r="HUI35" s="14"/>
      <c r="HUJ35" s="14"/>
      <c r="HUK35" s="14"/>
      <c r="HUL35" s="14"/>
      <c r="HUM35" s="14"/>
      <c r="HUN35" s="14"/>
      <c r="HUO35" s="14"/>
      <c r="HUP35" s="14"/>
      <c r="HUQ35" s="14"/>
      <c r="HUR35" s="14"/>
      <c r="HUS35" s="14"/>
      <c r="HUT35" s="14"/>
      <c r="HUU35" s="14"/>
      <c r="HUV35" s="14"/>
      <c r="HUW35" s="14"/>
      <c r="HUX35" s="14"/>
      <c r="HUY35" s="14"/>
      <c r="HUZ35" s="14"/>
      <c r="HVA35" s="14"/>
      <c r="HVB35" s="14"/>
      <c r="HVC35" s="14"/>
      <c r="HVD35" s="14"/>
      <c r="HVE35" s="14"/>
      <c r="HVF35" s="14"/>
      <c r="HVG35" s="14"/>
      <c r="HVH35" s="14"/>
      <c r="HVI35" s="14"/>
      <c r="HVJ35" s="14"/>
      <c r="HVK35" s="14"/>
      <c r="HVL35" s="14"/>
      <c r="HVM35" s="14"/>
      <c r="HVN35" s="14"/>
      <c r="HVO35" s="14"/>
      <c r="HVP35" s="14"/>
      <c r="HVQ35" s="14"/>
      <c r="HVR35" s="14"/>
      <c r="HVS35" s="14"/>
      <c r="HVT35" s="14"/>
      <c r="HVU35" s="14"/>
      <c r="HVV35" s="14"/>
      <c r="HVW35" s="14"/>
      <c r="HVX35" s="14"/>
      <c r="HVY35" s="14"/>
      <c r="HVZ35" s="14"/>
      <c r="HWA35" s="14"/>
      <c r="HWB35" s="14"/>
      <c r="HWC35" s="14"/>
      <c r="HWD35" s="14"/>
      <c r="HWE35" s="14"/>
      <c r="HWF35" s="14"/>
      <c r="HWG35" s="14"/>
      <c r="HWH35" s="14"/>
      <c r="HWI35" s="14"/>
      <c r="HWJ35" s="14"/>
      <c r="HWK35" s="14"/>
      <c r="HWL35" s="14"/>
      <c r="HWM35" s="14"/>
      <c r="HWN35" s="14"/>
      <c r="HWO35" s="14"/>
      <c r="HWP35" s="14"/>
      <c r="HWQ35" s="14"/>
      <c r="HWR35" s="14"/>
      <c r="HWS35" s="14"/>
      <c r="HWT35" s="14"/>
      <c r="HWU35" s="14"/>
      <c r="HWV35" s="14"/>
      <c r="HWW35" s="14"/>
      <c r="HWX35" s="14"/>
      <c r="HWY35" s="14"/>
      <c r="HWZ35" s="14"/>
      <c r="HXA35" s="14"/>
      <c r="HXB35" s="14"/>
      <c r="HXC35" s="14"/>
      <c r="HXD35" s="14"/>
      <c r="HXE35" s="14"/>
      <c r="HXF35" s="14"/>
      <c r="HXG35" s="14"/>
      <c r="HXH35" s="14"/>
      <c r="HXI35" s="14"/>
      <c r="HXJ35" s="14"/>
      <c r="HXK35" s="14"/>
      <c r="HXL35" s="14"/>
      <c r="HXM35" s="14"/>
      <c r="HXN35" s="14"/>
      <c r="HXO35" s="14"/>
      <c r="HXP35" s="14"/>
      <c r="HXQ35" s="14"/>
      <c r="HXR35" s="14"/>
      <c r="HXS35" s="14"/>
      <c r="HXT35" s="14"/>
      <c r="HXU35" s="14"/>
      <c r="HXV35" s="14"/>
      <c r="HXW35" s="14"/>
      <c r="HXX35" s="14"/>
      <c r="HXY35" s="14"/>
      <c r="HXZ35" s="14"/>
      <c r="HYA35" s="14"/>
      <c r="HYB35" s="14"/>
      <c r="HYC35" s="14"/>
      <c r="HYD35" s="14"/>
      <c r="HYE35" s="14"/>
      <c r="HYF35" s="14"/>
      <c r="HYG35" s="14"/>
      <c r="HYH35" s="14"/>
      <c r="HYI35" s="14"/>
      <c r="HYJ35" s="14"/>
      <c r="HYK35" s="14"/>
      <c r="HYL35" s="14"/>
      <c r="HYM35" s="14"/>
      <c r="HYN35" s="14"/>
      <c r="HYO35" s="14"/>
      <c r="HYP35" s="14"/>
      <c r="HYQ35" s="14"/>
      <c r="HYR35" s="14"/>
      <c r="HYS35" s="14"/>
      <c r="HYT35" s="14"/>
      <c r="HYU35" s="14"/>
      <c r="HYV35" s="14"/>
      <c r="HYW35" s="14"/>
      <c r="HYX35" s="14"/>
      <c r="HYY35" s="14"/>
      <c r="HYZ35" s="14"/>
      <c r="HZA35" s="14"/>
      <c r="HZB35" s="14"/>
      <c r="HZC35" s="14"/>
      <c r="HZD35" s="14"/>
      <c r="HZE35" s="14"/>
      <c r="HZF35" s="14"/>
      <c r="HZG35" s="14"/>
      <c r="HZH35" s="14"/>
      <c r="HZI35" s="14"/>
      <c r="HZJ35" s="14"/>
      <c r="HZK35" s="14"/>
      <c r="HZL35" s="14"/>
      <c r="HZM35" s="14"/>
      <c r="HZN35" s="14"/>
      <c r="HZO35" s="14"/>
      <c r="HZP35" s="14"/>
      <c r="HZQ35" s="14"/>
      <c r="HZR35" s="14"/>
      <c r="HZS35" s="14"/>
      <c r="HZT35" s="14"/>
      <c r="HZU35" s="14"/>
      <c r="HZV35" s="14"/>
      <c r="HZW35" s="14"/>
      <c r="HZX35" s="14"/>
      <c r="HZY35" s="14"/>
      <c r="HZZ35" s="14"/>
      <c r="IAA35" s="14"/>
      <c r="IAB35" s="14"/>
      <c r="IAC35" s="14"/>
      <c r="IAD35" s="14"/>
      <c r="IAE35" s="14"/>
      <c r="IAF35" s="14"/>
      <c r="IAG35" s="14"/>
      <c r="IAH35" s="14"/>
      <c r="IAI35" s="14"/>
      <c r="IAJ35" s="14"/>
      <c r="IAK35" s="14"/>
      <c r="IAL35" s="14"/>
      <c r="IAM35" s="14"/>
      <c r="IAN35" s="14"/>
      <c r="IAO35" s="14"/>
      <c r="IAP35" s="14"/>
      <c r="IAQ35" s="14"/>
      <c r="IAR35" s="14"/>
      <c r="IAS35" s="14"/>
      <c r="IAT35" s="14"/>
      <c r="IAU35" s="14"/>
      <c r="IAV35" s="14"/>
      <c r="IAW35" s="14"/>
      <c r="IAX35" s="14"/>
      <c r="IAY35" s="14"/>
      <c r="IAZ35" s="14"/>
      <c r="IBA35" s="14"/>
      <c r="IBB35" s="14"/>
      <c r="IBC35" s="14"/>
      <c r="IBD35" s="14"/>
      <c r="IBE35" s="14"/>
      <c r="IBF35" s="14"/>
      <c r="IBG35" s="14"/>
      <c r="IBH35" s="14"/>
      <c r="IBI35" s="14"/>
      <c r="IBJ35" s="14"/>
      <c r="IBK35" s="14"/>
      <c r="IBL35" s="14"/>
      <c r="IBM35" s="14"/>
      <c r="IBN35" s="14"/>
      <c r="IBO35" s="14"/>
      <c r="IBP35" s="14"/>
      <c r="IBQ35" s="14"/>
      <c r="IBR35" s="14"/>
      <c r="IBS35" s="14"/>
      <c r="IBT35" s="14"/>
      <c r="IBU35" s="14"/>
      <c r="IBV35" s="14"/>
      <c r="IBW35" s="14"/>
      <c r="IBX35" s="14"/>
      <c r="IBY35" s="14"/>
      <c r="IBZ35" s="14"/>
      <c r="ICA35" s="14"/>
      <c r="ICB35" s="14"/>
      <c r="ICC35" s="14"/>
      <c r="ICD35" s="14"/>
      <c r="ICE35" s="14"/>
      <c r="ICF35" s="14"/>
      <c r="ICG35" s="14"/>
      <c r="ICH35" s="14"/>
      <c r="ICI35" s="14"/>
      <c r="ICJ35" s="14"/>
      <c r="ICK35" s="14"/>
      <c r="ICL35" s="14"/>
      <c r="ICM35" s="14"/>
      <c r="ICN35" s="14"/>
      <c r="ICO35" s="14"/>
      <c r="ICP35" s="14"/>
      <c r="ICQ35" s="14"/>
      <c r="ICR35" s="14"/>
      <c r="ICS35" s="14"/>
      <c r="ICT35" s="14"/>
      <c r="ICU35" s="14"/>
      <c r="ICV35" s="14"/>
      <c r="ICW35" s="14"/>
      <c r="ICX35" s="14"/>
      <c r="ICY35" s="14"/>
      <c r="ICZ35" s="14"/>
      <c r="IDA35" s="14"/>
      <c r="IDB35" s="14"/>
      <c r="IDC35" s="14"/>
      <c r="IDD35" s="14"/>
      <c r="IDE35" s="14"/>
      <c r="IDF35" s="14"/>
      <c r="IDG35" s="14"/>
      <c r="IDH35" s="14"/>
      <c r="IDI35" s="14"/>
      <c r="IDJ35" s="14"/>
      <c r="IDK35" s="14"/>
      <c r="IDL35" s="14"/>
      <c r="IDM35" s="14"/>
      <c r="IDN35" s="14"/>
      <c r="IDO35" s="14"/>
      <c r="IDP35" s="14"/>
      <c r="IDQ35" s="14"/>
      <c r="IDR35" s="14"/>
      <c r="IDS35" s="14"/>
      <c r="IDT35" s="14"/>
      <c r="IDU35" s="14"/>
      <c r="IDV35" s="14"/>
      <c r="IDW35" s="14"/>
      <c r="IDX35" s="14"/>
      <c r="IDY35" s="14"/>
      <c r="IDZ35" s="14"/>
      <c r="IEA35" s="14"/>
      <c r="IEB35" s="14"/>
      <c r="IEC35" s="14"/>
      <c r="IED35" s="14"/>
      <c r="IEE35" s="14"/>
      <c r="IEF35" s="14"/>
      <c r="IEG35" s="14"/>
      <c r="IEH35" s="14"/>
      <c r="IEI35" s="14"/>
      <c r="IEJ35" s="14"/>
      <c r="IEK35" s="14"/>
      <c r="IEL35" s="14"/>
      <c r="IEM35" s="14"/>
      <c r="IEN35" s="14"/>
      <c r="IEO35" s="14"/>
      <c r="IEP35" s="14"/>
      <c r="IEQ35" s="14"/>
      <c r="IER35" s="14"/>
      <c r="IES35" s="14"/>
      <c r="IET35" s="14"/>
      <c r="IEU35" s="14"/>
      <c r="IEV35" s="14"/>
      <c r="IEW35" s="14"/>
      <c r="IEX35" s="14"/>
      <c r="IEY35" s="14"/>
      <c r="IEZ35" s="14"/>
      <c r="IFA35" s="14"/>
      <c r="IFB35" s="14"/>
      <c r="IFC35" s="14"/>
      <c r="IFD35" s="14"/>
      <c r="IFE35" s="14"/>
      <c r="IFF35" s="14"/>
      <c r="IFG35" s="14"/>
      <c r="IFH35" s="14"/>
      <c r="IFI35" s="14"/>
      <c r="IFJ35" s="14"/>
      <c r="IFK35" s="14"/>
      <c r="IFL35" s="14"/>
      <c r="IFM35" s="14"/>
      <c r="IFN35" s="14"/>
      <c r="IFO35" s="14"/>
      <c r="IFP35" s="14"/>
      <c r="IFQ35" s="14"/>
      <c r="IFR35" s="14"/>
      <c r="IFS35" s="14"/>
      <c r="IFT35" s="14"/>
      <c r="IFU35" s="14"/>
      <c r="IFV35" s="14"/>
      <c r="IFW35" s="14"/>
      <c r="IFX35" s="14"/>
      <c r="IFY35" s="14"/>
      <c r="IFZ35" s="14"/>
      <c r="IGA35" s="14"/>
      <c r="IGB35" s="14"/>
      <c r="IGC35" s="14"/>
      <c r="IGD35" s="14"/>
      <c r="IGE35" s="14"/>
      <c r="IGF35" s="14"/>
      <c r="IGG35" s="14"/>
      <c r="IGH35" s="14"/>
      <c r="IGI35" s="14"/>
      <c r="IGJ35" s="14"/>
      <c r="IGK35" s="14"/>
      <c r="IGL35" s="14"/>
      <c r="IGM35" s="14"/>
      <c r="IGN35" s="14"/>
      <c r="IGO35" s="14"/>
      <c r="IGP35" s="14"/>
      <c r="IGQ35" s="14"/>
      <c r="IGR35" s="14"/>
      <c r="IGS35" s="14"/>
      <c r="IGT35" s="14"/>
      <c r="IGU35" s="14"/>
      <c r="IGV35" s="14"/>
      <c r="IGW35" s="14"/>
      <c r="IGX35" s="14"/>
      <c r="IGY35" s="14"/>
      <c r="IGZ35" s="14"/>
      <c r="IHA35" s="14"/>
      <c r="IHB35" s="14"/>
      <c r="IHC35" s="14"/>
      <c r="IHD35" s="14"/>
      <c r="IHE35" s="14"/>
      <c r="IHF35" s="14"/>
      <c r="IHG35" s="14"/>
      <c r="IHH35" s="14"/>
      <c r="IHI35" s="14"/>
      <c r="IHJ35" s="14"/>
      <c r="IHK35" s="14"/>
      <c r="IHL35" s="14"/>
      <c r="IHM35" s="14"/>
      <c r="IHN35" s="14"/>
      <c r="IHO35" s="14"/>
      <c r="IHP35" s="14"/>
      <c r="IHQ35" s="14"/>
      <c r="IHR35" s="14"/>
      <c r="IHS35" s="14"/>
      <c r="IHT35" s="14"/>
      <c r="IHU35" s="14"/>
      <c r="IHV35" s="14"/>
      <c r="IHW35" s="14"/>
      <c r="IHX35" s="14"/>
      <c r="IHY35" s="14"/>
      <c r="IHZ35" s="14"/>
      <c r="IIA35" s="14"/>
      <c r="IIB35" s="14"/>
      <c r="IIC35" s="14"/>
      <c r="IID35" s="14"/>
      <c r="IIE35" s="14"/>
      <c r="IIF35" s="14"/>
      <c r="IIG35" s="14"/>
      <c r="IIH35" s="14"/>
      <c r="III35" s="14"/>
      <c r="IIJ35" s="14"/>
      <c r="IIK35" s="14"/>
      <c r="IIL35" s="14"/>
      <c r="IIM35" s="14"/>
      <c r="IIN35" s="14"/>
      <c r="IIO35" s="14"/>
      <c r="IIP35" s="14"/>
      <c r="IIQ35" s="14"/>
      <c r="IIR35" s="14"/>
      <c r="IIS35" s="14"/>
      <c r="IIT35" s="14"/>
      <c r="IIU35" s="14"/>
      <c r="IIV35" s="14"/>
      <c r="IIW35" s="14"/>
      <c r="IIX35" s="14"/>
      <c r="IIY35" s="14"/>
      <c r="IIZ35" s="14"/>
      <c r="IJA35" s="14"/>
      <c r="IJB35" s="14"/>
      <c r="IJC35" s="14"/>
      <c r="IJD35" s="14"/>
      <c r="IJE35" s="14"/>
      <c r="IJF35" s="14"/>
      <c r="IJG35" s="14"/>
      <c r="IJH35" s="14"/>
      <c r="IJI35" s="14"/>
      <c r="IJJ35" s="14"/>
      <c r="IJK35" s="14"/>
      <c r="IJL35" s="14"/>
      <c r="IJM35" s="14"/>
      <c r="IJN35" s="14"/>
      <c r="IJO35" s="14"/>
      <c r="IJP35" s="14"/>
      <c r="IJQ35" s="14"/>
      <c r="IJR35" s="14"/>
      <c r="IJS35" s="14"/>
      <c r="IJT35" s="14"/>
      <c r="IJU35" s="14"/>
      <c r="IJV35" s="14"/>
      <c r="IJW35" s="14"/>
      <c r="IJX35" s="14"/>
      <c r="IJY35" s="14"/>
      <c r="IJZ35" s="14"/>
      <c r="IKA35" s="14"/>
      <c r="IKB35" s="14"/>
      <c r="IKC35" s="14"/>
      <c r="IKD35" s="14"/>
      <c r="IKE35" s="14"/>
      <c r="IKF35" s="14"/>
      <c r="IKG35" s="14"/>
      <c r="IKH35" s="14"/>
      <c r="IKI35" s="14"/>
      <c r="IKJ35" s="14"/>
      <c r="IKK35" s="14"/>
      <c r="IKL35" s="14"/>
      <c r="IKM35" s="14"/>
      <c r="IKN35" s="14"/>
      <c r="IKO35" s="14"/>
      <c r="IKP35" s="14"/>
      <c r="IKQ35" s="14"/>
      <c r="IKR35" s="14"/>
      <c r="IKS35" s="14"/>
      <c r="IKT35" s="14"/>
      <c r="IKU35" s="14"/>
      <c r="IKV35" s="14"/>
      <c r="IKW35" s="14"/>
      <c r="IKX35" s="14"/>
      <c r="IKY35" s="14"/>
      <c r="IKZ35" s="14"/>
      <c r="ILA35" s="14"/>
      <c r="ILB35" s="14"/>
      <c r="ILC35" s="14"/>
      <c r="ILD35" s="14"/>
      <c r="ILE35" s="14"/>
      <c r="ILF35" s="14"/>
      <c r="ILG35" s="14"/>
      <c r="ILH35" s="14"/>
      <c r="ILI35" s="14"/>
      <c r="ILJ35" s="14"/>
      <c r="ILK35" s="14"/>
      <c r="ILL35" s="14"/>
      <c r="ILM35" s="14"/>
      <c r="ILN35" s="14"/>
      <c r="ILO35" s="14"/>
      <c r="ILP35" s="14"/>
      <c r="ILQ35" s="14"/>
      <c r="ILR35" s="14"/>
      <c r="ILS35" s="14"/>
      <c r="ILT35" s="14"/>
      <c r="ILU35" s="14"/>
      <c r="ILV35" s="14"/>
      <c r="ILW35" s="14"/>
      <c r="ILX35" s="14"/>
      <c r="ILY35" s="14"/>
      <c r="ILZ35" s="14"/>
      <c r="IMA35" s="14"/>
      <c r="IMB35" s="14"/>
      <c r="IMC35" s="14"/>
      <c r="IMD35" s="14"/>
      <c r="IME35" s="14"/>
      <c r="IMF35" s="14"/>
      <c r="IMG35" s="14"/>
      <c r="IMH35" s="14"/>
      <c r="IMI35" s="14"/>
      <c r="IMJ35" s="14"/>
      <c r="IMK35" s="14"/>
      <c r="IML35" s="14"/>
      <c r="IMM35" s="14"/>
      <c r="IMN35" s="14"/>
      <c r="IMO35" s="14"/>
      <c r="IMP35" s="14"/>
      <c r="IMQ35" s="14"/>
      <c r="IMR35" s="14"/>
      <c r="IMS35" s="14"/>
      <c r="IMT35" s="14"/>
      <c r="IMU35" s="14"/>
      <c r="IMV35" s="14"/>
      <c r="IMW35" s="14"/>
      <c r="IMX35" s="14"/>
      <c r="IMY35" s="14"/>
      <c r="IMZ35" s="14"/>
      <c r="INA35" s="14"/>
      <c r="INB35" s="14"/>
      <c r="INC35" s="14"/>
      <c r="IND35" s="14"/>
      <c r="INE35" s="14"/>
      <c r="INF35" s="14"/>
      <c r="ING35" s="14"/>
      <c r="INH35" s="14"/>
      <c r="INI35" s="14"/>
      <c r="INJ35" s="14"/>
      <c r="INK35" s="14"/>
      <c r="INL35" s="14"/>
      <c r="INM35" s="14"/>
      <c r="INN35" s="14"/>
      <c r="INO35" s="14"/>
      <c r="INP35" s="14"/>
      <c r="INQ35" s="14"/>
      <c r="INR35" s="14"/>
      <c r="INS35" s="14"/>
      <c r="INT35" s="14"/>
      <c r="INU35" s="14"/>
      <c r="INV35" s="14"/>
      <c r="INW35" s="14"/>
      <c r="INX35" s="14"/>
      <c r="INY35" s="14"/>
      <c r="INZ35" s="14"/>
      <c r="IOA35" s="14"/>
      <c r="IOB35" s="14"/>
      <c r="IOC35" s="14"/>
      <c r="IOD35" s="14"/>
      <c r="IOE35" s="14"/>
      <c r="IOF35" s="14"/>
      <c r="IOG35" s="14"/>
      <c r="IOH35" s="14"/>
      <c r="IOI35" s="14"/>
      <c r="IOJ35" s="14"/>
      <c r="IOK35" s="14"/>
      <c r="IOL35" s="14"/>
      <c r="IOM35" s="14"/>
      <c r="ION35" s="14"/>
      <c r="IOO35" s="14"/>
      <c r="IOP35" s="14"/>
      <c r="IOQ35" s="14"/>
      <c r="IOR35" s="14"/>
      <c r="IOS35" s="14"/>
      <c r="IOT35" s="14"/>
      <c r="IOU35" s="14"/>
      <c r="IOV35" s="14"/>
      <c r="IOW35" s="14"/>
      <c r="IOX35" s="14"/>
      <c r="IOY35" s="14"/>
      <c r="IOZ35" s="14"/>
      <c r="IPA35" s="14"/>
      <c r="IPB35" s="14"/>
      <c r="IPC35" s="14"/>
      <c r="IPD35" s="14"/>
      <c r="IPE35" s="14"/>
      <c r="IPF35" s="14"/>
      <c r="IPG35" s="14"/>
      <c r="IPH35" s="14"/>
      <c r="IPI35" s="14"/>
      <c r="IPJ35" s="14"/>
      <c r="IPK35" s="14"/>
      <c r="IPL35" s="14"/>
      <c r="IPM35" s="14"/>
      <c r="IPN35" s="14"/>
      <c r="IPO35" s="14"/>
      <c r="IPP35" s="14"/>
      <c r="IPQ35" s="14"/>
      <c r="IPR35" s="14"/>
      <c r="IPS35" s="14"/>
      <c r="IPT35" s="14"/>
      <c r="IPU35" s="14"/>
      <c r="IPV35" s="14"/>
      <c r="IPW35" s="14"/>
      <c r="IPX35" s="14"/>
      <c r="IPY35" s="14"/>
      <c r="IPZ35" s="14"/>
      <c r="IQA35" s="14"/>
      <c r="IQB35" s="14"/>
      <c r="IQC35" s="14"/>
      <c r="IQD35" s="14"/>
      <c r="IQE35" s="14"/>
      <c r="IQF35" s="14"/>
      <c r="IQG35" s="14"/>
      <c r="IQH35" s="14"/>
      <c r="IQI35" s="14"/>
      <c r="IQJ35" s="14"/>
      <c r="IQK35" s="14"/>
      <c r="IQL35" s="14"/>
      <c r="IQM35" s="14"/>
      <c r="IQN35" s="14"/>
      <c r="IQO35" s="14"/>
      <c r="IQP35" s="14"/>
      <c r="IQQ35" s="14"/>
      <c r="IQR35" s="14"/>
      <c r="IQS35" s="14"/>
      <c r="IQT35" s="14"/>
      <c r="IQU35" s="14"/>
      <c r="IQV35" s="14"/>
      <c r="IQW35" s="14"/>
      <c r="IQX35" s="14"/>
      <c r="IQY35" s="14"/>
      <c r="IQZ35" s="14"/>
      <c r="IRA35" s="14"/>
      <c r="IRB35" s="14"/>
      <c r="IRC35" s="14"/>
      <c r="IRD35" s="14"/>
      <c r="IRE35" s="14"/>
      <c r="IRF35" s="14"/>
      <c r="IRG35" s="14"/>
      <c r="IRH35" s="14"/>
      <c r="IRI35" s="14"/>
      <c r="IRJ35" s="14"/>
      <c r="IRK35" s="14"/>
      <c r="IRL35" s="14"/>
      <c r="IRM35" s="14"/>
      <c r="IRN35" s="14"/>
      <c r="IRO35" s="14"/>
      <c r="IRP35" s="14"/>
      <c r="IRQ35" s="14"/>
      <c r="IRR35" s="14"/>
      <c r="IRS35" s="14"/>
      <c r="IRT35" s="14"/>
      <c r="IRU35" s="14"/>
      <c r="IRV35" s="14"/>
      <c r="IRW35" s="14"/>
      <c r="IRX35" s="14"/>
      <c r="IRY35" s="14"/>
      <c r="IRZ35" s="14"/>
      <c r="ISA35" s="14"/>
      <c r="ISB35" s="14"/>
      <c r="ISC35" s="14"/>
      <c r="ISD35" s="14"/>
      <c r="ISE35" s="14"/>
      <c r="ISF35" s="14"/>
      <c r="ISG35" s="14"/>
      <c r="ISH35" s="14"/>
      <c r="ISI35" s="14"/>
      <c r="ISJ35" s="14"/>
      <c r="ISK35" s="14"/>
      <c r="ISL35" s="14"/>
      <c r="ISM35" s="14"/>
      <c r="ISN35" s="14"/>
      <c r="ISO35" s="14"/>
      <c r="ISP35" s="14"/>
      <c r="ISQ35" s="14"/>
      <c r="ISR35" s="14"/>
      <c r="ISS35" s="14"/>
      <c r="IST35" s="14"/>
      <c r="ISU35" s="14"/>
      <c r="ISV35" s="14"/>
      <c r="ISW35" s="14"/>
      <c r="ISX35" s="14"/>
      <c r="ISY35" s="14"/>
      <c r="ISZ35" s="14"/>
      <c r="ITA35" s="14"/>
      <c r="ITB35" s="14"/>
      <c r="ITC35" s="14"/>
      <c r="ITD35" s="14"/>
      <c r="ITE35" s="14"/>
      <c r="ITF35" s="14"/>
      <c r="ITG35" s="14"/>
      <c r="ITH35" s="14"/>
      <c r="ITI35" s="14"/>
      <c r="ITJ35" s="14"/>
      <c r="ITK35" s="14"/>
      <c r="ITL35" s="14"/>
      <c r="ITM35" s="14"/>
      <c r="ITN35" s="14"/>
      <c r="ITO35" s="14"/>
      <c r="ITP35" s="14"/>
      <c r="ITQ35" s="14"/>
      <c r="ITR35" s="14"/>
      <c r="ITS35" s="14"/>
      <c r="ITT35" s="14"/>
      <c r="ITU35" s="14"/>
      <c r="ITV35" s="14"/>
      <c r="ITW35" s="14"/>
      <c r="ITX35" s="14"/>
      <c r="ITY35" s="14"/>
      <c r="ITZ35" s="14"/>
      <c r="IUA35" s="14"/>
      <c r="IUB35" s="14"/>
      <c r="IUC35" s="14"/>
      <c r="IUD35" s="14"/>
      <c r="IUE35" s="14"/>
      <c r="IUF35" s="14"/>
      <c r="IUG35" s="14"/>
      <c r="IUH35" s="14"/>
      <c r="IUI35" s="14"/>
      <c r="IUJ35" s="14"/>
      <c r="IUK35" s="14"/>
      <c r="IUL35" s="14"/>
      <c r="IUM35" s="14"/>
      <c r="IUN35" s="14"/>
      <c r="IUO35" s="14"/>
      <c r="IUP35" s="14"/>
      <c r="IUQ35" s="14"/>
      <c r="IUR35" s="14"/>
      <c r="IUS35" s="14"/>
      <c r="IUT35" s="14"/>
      <c r="IUU35" s="14"/>
      <c r="IUV35" s="14"/>
      <c r="IUW35" s="14"/>
      <c r="IUX35" s="14"/>
      <c r="IUY35" s="14"/>
      <c r="IUZ35" s="14"/>
      <c r="IVA35" s="14"/>
      <c r="IVB35" s="14"/>
      <c r="IVC35" s="14"/>
      <c r="IVD35" s="14"/>
      <c r="IVE35" s="14"/>
      <c r="IVF35" s="14"/>
      <c r="IVG35" s="14"/>
      <c r="IVH35" s="14"/>
      <c r="IVI35" s="14"/>
      <c r="IVJ35" s="14"/>
      <c r="IVK35" s="14"/>
      <c r="IVL35" s="14"/>
      <c r="IVM35" s="14"/>
      <c r="IVN35" s="14"/>
      <c r="IVO35" s="14"/>
      <c r="IVP35" s="14"/>
      <c r="IVQ35" s="14"/>
      <c r="IVR35" s="14"/>
      <c r="IVS35" s="14"/>
      <c r="IVT35" s="14"/>
      <c r="IVU35" s="14"/>
      <c r="IVV35" s="14"/>
      <c r="IVW35" s="14"/>
      <c r="IVX35" s="14"/>
      <c r="IVY35" s="14"/>
      <c r="IVZ35" s="14"/>
      <c r="IWA35" s="14"/>
      <c r="IWB35" s="14"/>
      <c r="IWC35" s="14"/>
      <c r="IWD35" s="14"/>
      <c r="IWE35" s="14"/>
      <c r="IWF35" s="14"/>
      <c r="IWG35" s="14"/>
      <c r="IWH35" s="14"/>
      <c r="IWI35" s="14"/>
      <c r="IWJ35" s="14"/>
      <c r="IWK35" s="14"/>
      <c r="IWL35" s="14"/>
      <c r="IWM35" s="14"/>
      <c r="IWN35" s="14"/>
      <c r="IWO35" s="14"/>
      <c r="IWP35" s="14"/>
      <c r="IWQ35" s="14"/>
      <c r="IWR35" s="14"/>
      <c r="IWS35" s="14"/>
      <c r="IWT35" s="14"/>
      <c r="IWU35" s="14"/>
      <c r="IWV35" s="14"/>
      <c r="IWW35" s="14"/>
      <c r="IWX35" s="14"/>
      <c r="IWY35" s="14"/>
      <c r="IWZ35" s="14"/>
      <c r="IXA35" s="14"/>
      <c r="IXB35" s="14"/>
      <c r="IXC35" s="14"/>
      <c r="IXD35" s="14"/>
      <c r="IXE35" s="14"/>
      <c r="IXF35" s="14"/>
      <c r="IXG35" s="14"/>
      <c r="IXH35" s="14"/>
      <c r="IXI35" s="14"/>
      <c r="IXJ35" s="14"/>
      <c r="IXK35" s="14"/>
      <c r="IXL35" s="14"/>
      <c r="IXM35" s="14"/>
      <c r="IXN35" s="14"/>
      <c r="IXO35" s="14"/>
      <c r="IXP35" s="14"/>
      <c r="IXQ35" s="14"/>
      <c r="IXR35" s="14"/>
      <c r="IXS35" s="14"/>
      <c r="IXT35" s="14"/>
      <c r="IXU35" s="14"/>
      <c r="IXV35" s="14"/>
      <c r="IXW35" s="14"/>
      <c r="IXX35" s="14"/>
      <c r="IXY35" s="14"/>
      <c r="IXZ35" s="14"/>
      <c r="IYA35" s="14"/>
      <c r="IYB35" s="14"/>
      <c r="IYC35" s="14"/>
      <c r="IYD35" s="14"/>
      <c r="IYE35" s="14"/>
      <c r="IYF35" s="14"/>
      <c r="IYG35" s="14"/>
      <c r="IYH35" s="14"/>
      <c r="IYI35" s="14"/>
      <c r="IYJ35" s="14"/>
      <c r="IYK35" s="14"/>
      <c r="IYL35" s="14"/>
      <c r="IYM35" s="14"/>
      <c r="IYN35" s="14"/>
      <c r="IYO35" s="14"/>
      <c r="IYP35" s="14"/>
      <c r="IYQ35" s="14"/>
      <c r="IYR35" s="14"/>
      <c r="IYS35" s="14"/>
      <c r="IYT35" s="14"/>
      <c r="IYU35" s="14"/>
      <c r="IYV35" s="14"/>
      <c r="IYW35" s="14"/>
      <c r="IYX35" s="14"/>
      <c r="IYY35" s="14"/>
      <c r="IYZ35" s="14"/>
      <c r="IZA35" s="14"/>
      <c r="IZB35" s="14"/>
      <c r="IZC35" s="14"/>
      <c r="IZD35" s="14"/>
      <c r="IZE35" s="14"/>
      <c r="IZF35" s="14"/>
      <c r="IZG35" s="14"/>
      <c r="IZH35" s="14"/>
      <c r="IZI35" s="14"/>
      <c r="IZJ35" s="14"/>
      <c r="IZK35" s="14"/>
      <c r="IZL35" s="14"/>
      <c r="IZM35" s="14"/>
      <c r="IZN35" s="14"/>
      <c r="IZO35" s="14"/>
      <c r="IZP35" s="14"/>
      <c r="IZQ35" s="14"/>
      <c r="IZR35" s="14"/>
      <c r="IZS35" s="14"/>
      <c r="IZT35" s="14"/>
      <c r="IZU35" s="14"/>
      <c r="IZV35" s="14"/>
      <c r="IZW35" s="14"/>
      <c r="IZX35" s="14"/>
      <c r="IZY35" s="14"/>
      <c r="IZZ35" s="14"/>
      <c r="JAA35" s="14"/>
      <c r="JAB35" s="14"/>
      <c r="JAC35" s="14"/>
      <c r="JAD35" s="14"/>
      <c r="JAE35" s="14"/>
      <c r="JAF35" s="14"/>
      <c r="JAG35" s="14"/>
      <c r="JAH35" s="14"/>
      <c r="JAI35" s="14"/>
      <c r="JAJ35" s="14"/>
      <c r="JAK35" s="14"/>
      <c r="JAL35" s="14"/>
      <c r="JAM35" s="14"/>
      <c r="JAN35" s="14"/>
      <c r="JAO35" s="14"/>
      <c r="JAP35" s="14"/>
      <c r="JAQ35" s="14"/>
      <c r="JAR35" s="14"/>
      <c r="JAS35" s="14"/>
      <c r="JAT35" s="14"/>
      <c r="JAU35" s="14"/>
      <c r="JAV35" s="14"/>
      <c r="JAW35" s="14"/>
      <c r="JAX35" s="14"/>
      <c r="JAY35" s="14"/>
      <c r="JAZ35" s="14"/>
      <c r="JBA35" s="14"/>
      <c r="JBB35" s="14"/>
      <c r="JBC35" s="14"/>
      <c r="JBD35" s="14"/>
      <c r="JBE35" s="14"/>
      <c r="JBF35" s="14"/>
      <c r="JBG35" s="14"/>
      <c r="JBH35" s="14"/>
      <c r="JBI35" s="14"/>
      <c r="JBJ35" s="14"/>
      <c r="JBK35" s="14"/>
      <c r="JBL35" s="14"/>
      <c r="JBM35" s="14"/>
      <c r="JBN35" s="14"/>
      <c r="JBO35" s="14"/>
      <c r="JBP35" s="14"/>
      <c r="JBQ35" s="14"/>
      <c r="JBR35" s="14"/>
      <c r="JBS35" s="14"/>
      <c r="JBT35" s="14"/>
      <c r="JBU35" s="14"/>
      <c r="JBV35" s="14"/>
      <c r="JBW35" s="14"/>
      <c r="JBX35" s="14"/>
      <c r="JBY35" s="14"/>
      <c r="JBZ35" s="14"/>
      <c r="JCA35" s="14"/>
      <c r="JCB35" s="14"/>
      <c r="JCC35" s="14"/>
      <c r="JCD35" s="14"/>
      <c r="JCE35" s="14"/>
      <c r="JCF35" s="14"/>
      <c r="JCG35" s="14"/>
      <c r="JCH35" s="14"/>
      <c r="JCI35" s="14"/>
      <c r="JCJ35" s="14"/>
      <c r="JCK35" s="14"/>
      <c r="JCL35" s="14"/>
      <c r="JCM35" s="14"/>
      <c r="JCN35" s="14"/>
      <c r="JCO35" s="14"/>
      <c r="JCP35" s="14"/>
      <c r="JCQ35" s="14"/>
      <c r="JCR35" s="14"/>
      <c r="JCS35" s="14"/>
      <c r="JCT35" s="14"/>
      <c r="JCU35" s="14"/>
      <c r="JCV35" s="14"/>
      <c r="JCW35" s="14"/>
      <c r="JCX35" s="14"/>
      <c r="JCY35" s="14"/>
      <c r="JCZ35" s="14"/>
      <c r="JDA35" s="14"/>
      <c r="JDB35" s="14"/>
      <c r="JDC35" s="14"/>
      <c r="JDD35" s="14"/>
      <c r="JDE35" s="14"/>
      <c r="JDF35" s="14"/>
      <c r="JDG35" s="14"/>
      <c r="JDH35" s="14"/>
      <c r="JDI35" s="14"/>
      <c r="JDJ35" s="14"/>
      <c r="JDK35" s="14"/>
      <c r="JDL35" s="14"/>
      <c r="JDM35" s="14"/>
      <c r="JDN35" s="14"/>
      <c r="JDO35" s="14"/>
      <c r="JDP35" s="14"/>
      <c r="JDQ35" s="14"/>
      <c r="JDR35" s="14"/>
      <c r="JDS35" s="14"/>
      <c r="JDT35" s="14"/>
      <c r="JDU35" s="14"/>
      <c r="JDV35" s="14"/>
      <c r="JDW35" s="14"/>
      <c r="JDX35" s="14"/>
      <c r="JDY35" s="14"/>
      <c r="JDZ35" s="14"/>
      <c r="JEA35" s="14"/>
      <c r="JEB35" s="14"/>
      <c r="JEC35" s="14"/>
      <c r="JED35" s="14"/>
      <c r="JEE35" s="14"/>
      <c r="JEF35" s="14"/>
      <c r="JEG35" s="14"/>
      <c r="JEH35" s="14"/>
      <c r="JEI35" s="14"/>
      <c r="JEJ35" s="14"/>
      <c r="JEK35" s="14"/>
      <c r="JEL35" s="14"/>
      <c r="JEM35" s="14"/>
      <c r="JEN35" s="14"/>
      <c r="JEO35" s="14"/>
      <c r="JEP35" s="14"/>
      <c r="JEQ35" s="14"/>
      <c r="JER35" s="14"/>
      <c r="JES35" s="14"/>
      <c r="JET35" s="14"/>
      <c r="JEU35" s="14"/>
      <c r="JEV35" s="14"/>
      <c r="JEW35" s="14"/>
      <c r="JEX35" s="14"/>
      <c r="JEY35" s="14"/>
      <c r="JEZ35" s="14"/>
      <c r="JFA35" s="14"/>
      <c r="JFB35" s="14"/>
      <c r="JFC35" s="14"/>
      <c r="JFD35" s="14"/>
      <c r="JFE35" s="14"/>
      <c r="JFF35" s="14"/>
      <c r="JFG35" s="14"/>
      <c r="JFH35" s="14"/>
      <c r="JFI35" s="14"/>
      <c r="JFJ35" s="14"/>
      <c r="JFK35" s="14"/>
      <c r="JFL35" s="14"/>
      <c r="JFM35" s="14"/>
      <c r="JFN35" s="14"/>
      <c r="JFO35" s="14"/>
      <c r="JFP35" s="14"/>
      <c r="JFQ35" s="14"/>
      <c r="JFR35" s="14"/>
      <c r="JFS35" s="14"/>
      <c r="JFT35" s="14"/>
      <c r="JFU35" s="14"/>
      <c r="JFV35" s="14"/>
      <c r="JFW35" s="14"/>
      <c r="JFX35" s="14"/>
      <c r="JFY35" s="14"/>
      <c r="JFZ35" s="14"/>
      <c r="JGA35" s="14"/>
      <c r="JGB35" s="14"/>
      <c r="JGC35" s="14"/>
      <c r="JGD35" s="14"/>
      <c r="JGE35" s="14"/>
      <c r="JGF35" s="14"/>
      <c r="JGG35" s="14"/>
      <c r="JGH35" s="14"/>
      <c r="JGI35" s="14"/>
      <c r="JGJ35" s="14"/>
      <c r="JGK35" s="14"/>
      <c r="JGL35" s="14"/>
      <c r="JGM35" s="14"/>
      <c r="JGN35" s="14"/>
      <c r="JGO35" s="14"/>
      <c r="JGP35" s="14"/>
      <c r="JGQ35" s="14"/>
      <c r="JGR35" s="14"/>
      <c r="JGS35" s="14"/>
      <c r="JGT35" s="14"/>
      <c r="JGU35" s="14"/>
      <c r="JGV35" s="14"/>
      <c r="JGW35" s="14"/>
      <c r="JGX35" s="14"/>
      <c r="JGY35" s="14"/>
      <c r="JGZ35" s="14"/>
      <c r="JHA35" s="14"/>
      <c r="JHB35" s="14"/>
      <c r="JHC35" s="14"/>
      <c r="JHD35" s="14"/>
      <c r="JHE35" s="14"/>
      <c r="JHF35" s="14"/>
      <c r="JHG35" s="14"/>
      <c r="JHH35" s="14"/>
      <c r="JHI35" s="14"/>
      <c r="JHJ35" s="14"/>
      <c r="JHK35" s="14"/>
      <c r="JHL35" s="14"/>
      <c r="JHM35" s="14"/>
      <c r="JHN35" s="14"/>
      <c r="JHO35" s="14"/>
      <c r="JHP35" s="14"/>
      <c r="JHQ35" s="14"/>
      <c r="JHR35" s="14"/>
      <c r="JHS35" s="14"/>
      <c r="JHT35" s="14"/>
      <c r="JHU35" s="14"/>
      <c r="JHV35" s="14"/>
      <c r="JHW35" s="14"/>
      <c r="JHX35" s="14"/>
      <c r="JHY35" s="14"/>
      <c r="JHZ35" s="14"/>
      <c r="JIA35" s="14"/>
      <c r="JIB35" s="14"/>
      <c r="JIC35" s="14"/>
      <c r="JID35" s="14"/>
      <c r="JIE35" s="14"/>
      <c r="JIF35" s="14"/>
      <c r="JIG35" s="14"/>
      <c r="JIH35" s="14"/>
      <c r="JII35" s="14"/>
      <c r="JIJ35" s="14"/>
      <c r="JIK35" s="14"/>
      <c r="JIL35" s="14"/>
      <c r="JIM35" s="14"/>
      <c r="JIN35" s="14"/>
      <c r="JIO35" s="14"/>
      <c r="JIP35" s="14"/>
      <c r="JIQ35" s="14"/>
      <c r="JIR35" s="14"/>
      <c r="JIS35" s="14"/>
      <c r="JIT35" s="14"/>
      <c r="JIU35" s="14"/>
      <c r="JIV35" s="14"/>
      <c r="JIW35" s="14"/>
      <c r="JIX35" s="14"/>
      <c r="JIY35" s="14"/>
      <c r="JIZ35" s="14"/>
      <c r="JJA35" s="14"/>
      <c r="JJB35" s="14"/>
      <c r="JJC35" s="14"/>
      <c r="JJD35" s="14"/>
      <c r="JJE35" s="14"/>
      <c r="JJF35" s="14"/>
      <c r="JJG35" s="14"/>
      <c r="JJH35" s="14"/>
      <c r="JJI35" s="14"/>
      <c r="JJJ35" s="14"/>
      <c r="JJK35" s="14"/>
      <c r="JJL35" s="14"/>
      <c r="JJM35" s="14"/>
      <c r="JJN35" s="14"/>
      <c r="JJO35" s="14"/>
      <c r="JJP35" s="14"/>
      <c r="JJQ35" s="14"/>
      <c r="JJR35" s="14"/>
      <c r="JJS35" s="14"/>
      <c r="JJT35" s="14"/>
      <c r="JJU35" s="14"/>
      <c r="JJV35" s="14"/>
      <c r="JJW35" s="14"/>
      <c r="JJX35" s="14"/>
      <c r="JJY35" s="14"/>
      <c r="JJZ35" s="14"/>
      <c r="JKA35" s="14"/>
      <c r="JKB35" s="14"/>
      <c r="JKC35" s="14"/>
      <c r="JKD35" s="14"/>
      <c r="JKE35" s="14"/>
      <c r="JKF35" s="14"/>
      <c r="JKG35" s="14"/>
      <c r="JKH35" s="14"/>
      <c r="JKI35" s="14"/>
      <c r="JKJ35" s="14"/>
      <c r="JKK35" s="14"/>
      <c r="JKL35" s="14"/>
      <c r="JKM35" s="14"/>
      <c r="JKN35" s="14"/>
      <c r="JKO35" s="14"/>
      <c r="JKP35" s="14"/>
      <c r="JKQ35" s="14"/>
      <c r="JKR35" s="14"/>
      <c r="JKS35" s="14"/>
      <c r="JKT35" s="14"/>
      <c r="JKU35" s="14"/>
      <c r="JKV35" s="14"/>
      <c r="JKW35" s="14"/>
      <c r="JKX35" s="14"/>
      <c r="JKY35" s="14"/>
      <c r="JKZ35" s="14"/>
      <c r="JLA35" s="14"/>
      <c r="JLB35" s="14"/>
      <c r="JLC35" s="14"/>
      <c r="JLD35" s="14"/>
      <c r="JLE35" s="14"/>
      <c r="JLF35" s="14"/>
      <c r="JLG35" s="14"/>
      <c r="JLH35" s="14"/>
      <c r="JLI35" s="14"/>
      <c r="JLJ35" s="14"/>
      <c r="JLK35" s="14"/>
      <c r="JLL35" s="14"/>
      <c r="JLM35" s="14"/>
      <c r="JLN35" s="14"/>
      <c r="JLO35" s="14"/>
      <c r="JLP35" s="14"/>
      <c r="JLQ35" s="14"/>
      <c r="JLR35" s="14"/>
      <c r="JLS35" s="14"/>
      <c r="JLT35" s="14"/>
      <c r="JLU35" s="14"/>
      <c r="JLV35" s="14"/>
      <c r="JLW35" s="14"/>
      <c r="JLX35" s="14"/>
      <c r="JLY35" s="14"/>
      <c r="JLZ35" s="14"/>
      <c r="JMA35" s="14"/>
      <c r="JMB35" s="14"/>
      <c r="JMC35" s="14"/>
      <c r="JMD35" s="14"/>
      <c r="JME35" s="14"/>
      <c r="JMF35" s="14"/>
      <c r="JMG35" s="14"/>
      <c r="JMH35" s="14"/>
      <c r="JMI35" s="14"/>
      <c r="JMJ35" s="14"/>
      <c r="JMK35" s="14"/>
      <c r="JML35" s="14"/>
      <c r="JMM35" s="14"/>
      <c r="JMN35" s="14"/>
      <c r="JMO35" s="14"/>
      <c r="JMP35" s="14"/>
      <c r="JMQ35" s="14"/>
      <c r="JMR35" s="14"/>
      <c r="JMS35" s="14"/>
      <c r="JMT35" s="14"/>
      <c r="JMU35" s="14"/>
      <c r="JMV35" s="14"/>
      <c r="JMW35" s="14"/>
      <c r="JMX35" s="14"/>
      <c r="JMY35" s="14"/>
      <c r="JMZ35" s="14"/>
      <c r="JNA35" s="14"/>
      <c r="JNB35" s="14"/>
      <c r="JNC35" s="14"/>
      <c r="JND35" s="14"/>
      <c r="JNE35" s="14"/>
      <c r="JNF35" s="14"/>
      <c r="JNG35" s="14"/>
      <c r="JNH35" s="14"/>
      <c r="JNI35" s="14"/>
      <c r="JNJ35" s="14"/>
      <c r="JNK35" s="14"/>
      <c r="JNL35" s="14"/>
      <c r="JNM35" s="14"/>
      <c r="JNN35" s="14"/>
      <c r="JNO35" s="14"/>
      <c r="JNP35" s="14"/>
      <c r="JNQ35" s="14"/>
      <c r="JNR35" s="14"/>
      <c r="JNS35" s="14"/>
      <c r="JNT35" s="14"/>
      <c r="JNU35" s="14"/>
      <c r="JNV35" s="14"/>
      <c r="JNW35" s="14"/>
      <c r="JNX35" s="14"/>
      <c r="JNY35" s="14"/>
      <c r="JNZ35" s="14"/>
      <c r="JOA35" s="14"/>
      <c r="JOB35" s="14"/>
      <c r="JOC35" s="14"/>
      <c r="JOD35" s="14"/>
      <c r="JOE35" s="14"/>
      <c r="JOF35" s="14"/>
      <c r="JOG35" s="14"/>
      <c r="JOH35" s="14"/>
      <c r="JOI35" s="14"/>
      <c r="JOJ35" s="14"/>
      <c r="JOK35" s="14"/>
      <c r="JOL35" s="14"/>
      <c r="JOM35" s="14"/>
      <c r="JON35" s="14"/>
      <c r="JOO35" s="14"/>
      <c r="JOP35" s="14"/>
      <c r="JOQ35" s="14"/>
      <c r="JOR35" s="14"/>
      <c r="JOS35" s="14"/>
      <c r="JOT35" s="14"/>
      <c r="JOU35" s="14"/>
      <c r="JOV35" s="14"/>
      <c r="JOW35" s="14"/>
      <c r="JOX35" s="14"/>
      <c r="JOY35" s="14"/>
      <c r="JOZ35" s="14"/>
      <c r="JPA35" s="14"/>
      <c r="JPB35" s="14"/>
      <c r="JPC35" s="14"/>
      <c r="JPD35" s="14"/>
      <c r="JPE35" s="14"/>
      <c r="JPF35" s="14"/>
      <c r="JPG35" s="14"/>
      <c r="JPH35" s="14"/>
      <c r="JPI35" s="14"/>
      <c r="JPJ35" s="14"/>
      <c r="JPK35" s="14"/>
      <c r="JPL35" s="14"/>
      <c r="JPM35" s="14"/>
      <c r="JPN35" s="14"/>
      <c r="JPO35" s="14"/>
      <c r="JPP35" s="14"/>
      <c r="JPQ35" s="14"/>
      <c r="JPR35" s="14"/>
      <c r="JPS35" s="14"/>
      <c r="JPT35" s="14"/>
      <c r="JPU35" s="14"/>
      <c r="JPV35" s="14"/>
      <c r="JPW35" s="14"/>
      <c r="JPX35" s="14"/>
      <c r="JPY35" s="14"/>
      <c r="JPZ35" s="14"/>
      <c r="JQA35" s="14"/>
      <c r="JQB35" s="14"/>
      <c r="JQC35" s="14"/>
      <c r="JQD35" s="14"/>
      <c r="JQE35" s="14"/>
      <c r="JQF35" s="14"/>
      <c r="JQG35" s="14"/>
      <c r="JQH35" s="14"/>
      <c r="JQI35" s="14"/>
      <c r="JQJ35" s="14"/>
      <c r="JQK35" s="14"/>
      <c r="JQL35" s="14"/>
      <c r="JQM35" s="14"/>
      <c r="JQN35" s="14"/>
      <c r="JQO35" s="14"/>
      <c r="JQP35" s="14"/>
      <c r="JQQ35" s="14"/>
      <c r="JQR35" s="14"/>
      <c r="JQS35" s="14"/>
      <c r="JQT35" s="14"/>
      <c r="JQU35" s="14"/>
      <c r="JQV35" s="14"/>
      <c r="JQW35" s="14"/>
      <c r="JQX35" s="14"/>
      <c r="JQY35" s="14"/>
      <c r="JQZ35" s="14"/>
      <c r="JRA35" s="14"/>
      <c r="JRB35" s="14"/>
      <c r="JRC35" s="14"/>
      <c r="JRD35" s="14"/>
      <c r="JRE35" s="14"/>
      <c r="JRF35" s="14"/>
      <c r="JRG35" s="14"/>
      <c r="JRH35" s="14"/>
      <c r="JRI35" s="14"/>
      <c r="JRJ35" s="14"/>
      <c r="JRK35" s="14"/>
      <c r="JRL35" s="14"/>
      <c r="JRM35" s="14"/>
      <c r="JRN35" s="14"/>
      <c r="JRO35" s="14"/>
      <c r="JRP35" s="14"/>
      <c r="JRQ35" s="14"/>
      <c r="JRR35" s="14"/>
      <c r="JRS35" s="14"/>
      <c r="JRT35" s="14"/>
      <c r="JRU35" s="14"/>
      <c r="JRV35" s="14"/>
      <c r="JRW35" s="14"/>
      <c r="JRX35" s="14"/>
      <c r="JRY35" s="14"/>
      <c r="JRZ35" s="14"/>
      <c r="JSA35" s="14"/>
      <c r="JSB35" s="14"/>
      <c r="JSC35" s="14"/>
      <c r="JSD35" s="14"/>
      <c r="JSE35" s="14"/>
      <c r="JSF35" s="14"/>
      <c r="JSG35" s="14"/>
      <c r="JSH35" s="14"/>
      <c r="JSI35" s="14"/>
      <c r="JSJ35" s="14"/>
      <c r="JSK35" s="14"/>
      <c r="JSL35" s="14"/>
      <c r="JSM35" s="14"/>
      <c r="JSN35" s="14"/>
      <c r="JSO35" s="14"/>
      <c r="JSP35" s="14"/>
      <c r="JSQ35" s="14"/>
      <c r="JSR35" s="14"/>
      <c r="JSS35" s="14"/>
      <c r="JST35" s="14"/>
      <c r="JSU35" s="14"/>
      <c r="JSV35" s="14"/>
      <c r="JSW35" s="14"/>
      <c r="JSX35" s="14"/>
      <c r="JSY35" s="14"/>
      <c r="JSZ35" s="14"/>
      <c r="JTA35" s="14"/>
      <c r="JTB35" s="14"/>
      <c r="JTC35" s="14"/>
      <c r="JTD35" s="14"/>
      <c r="JTE35" s="14"/>
      <c r="JTF35" s="14"/>
      <c r="JTG35" s="14"/>
      <c r="JTH35" s="14"/>
      <c r="JTI35" s="14"/>
      <c r="JTJ35" s="14"/>
      <c r="JTK35" s="14"/>
      <c r="JTL35" s="14"/>
      <c r="JTM35" s="14"/>
      <c r="JTN35" s="14"/>
      <c r="JTO35" s="14"/>
      <c r="JTP35" s="14"/>
      <c r="JTQ35" s="14"/>
      <c r="JTR35" s="14"/>
      <c r="JTS35" s="14"/>
      <c r="JTT35" s="14"/>
      <c r="JTU35" s="14"/>
      <c r="JTV35" s="14"/>
      <c r="JTW35" s="14"/>
      <c r="JTX35" s="14"/>
      <c r="JTY35" s="14"/>
      <c r="JTZ35" s="14"/>
      <c r="JUA35" s="14"/>
      <c r="JUB35" s="14"/>
      <c r="JUC35" s="14"/>
      <c r="JUD35" s="14"/>
      <c r="JUE35" s="14"/>
      <c r="JUF35" s="14"/>
      <c r="JUG35" s="14"/>
      <c r="JUH35" s="14"/>
      <c r="JUI35" s="14"/>
      <c r="JUJ35" s="14"/>
      <c r="JUK35" s="14"/>
      <c r="JUL35" s="14"/>
      <c r="JUM35" s="14"/>
      <c r="JUN35" s="14"/>
      <c r="JUO35" s="14"/>
      <c r="JUP35" s="14"/>
      <c r="JUQ35" s="14"/>
      <c r="JUR35" s="14"/>
      <c r="JUS35" s="14"/>
      <c r="JUT35" s="14"/>
      <c r="JUU35" s="14"/>
      <c r="JUV35" s="14"/>
      <c r="JUW35" s="14"/>
      <c r="JUX35" s="14"/>
      <c r="JUY35" s="14"/>
      <c r="JUZ35" s="14"/>
      <c r="JVA35" s="14"/>
      <c r="JVB35" s="14"/>
      <c r="JVC35" s="14"/>
      <c r="JVD35" s="14"/>
      <c r="JVE35" s="14"/>
      <c r="JVF35" s="14"/>
      <c r="JVG35" s="14"/>
      <c r="JVH35" s="14"/>
      <c r="JVI35" s="14"/>
      <c r="JVJ35" s="14"/>
      <c r="JVK35" s="14"/>
      <c r="JVL35" s="14"/>
      <c r="JVM35" s="14"/>
      <c r="JVN35" s="14"/>
      <c r="JVO35" s="14"/>
      <c r="JVP35" s="14"/>
      <c r="JVQ35" s="14"/>
      <c r="JVR35" s="14"/>
      <c r="JVS35" s="14"/>
      <c r="JVT35" s="14"/>
      <c r="JVU35" s="14"/>
      <c r="JVV35" s="14"/>
      <c r="JVW35" s="14"/>
      <c r="JVX35" s="14"/>
      <c r="JVY35" s="14"/>
      <c r="JVZ35" s="14"/>
      <c r="JWA35" s="14"/>
      <c r="JWB35" s="14"/>
      <c r="JWC35" s="14"/>
      <c r="JWD35" s="14"/>
      <c r="JWE35" s="14"/>
      <c r="JWF35" s="14"/>
      <c r="JWG35" s="14"/>
      <c r="JWH35" s="14"/>
      <c r="JWI35" s="14"/>
      <c r="JWJ35" s="14"/>
      <c r="JWK35" s="14"/>
      <c r="JWL35" s="14"/>
      <c r="JWM35" s="14"/>
      <c r="JWN35" s="14"/>
      <c r="JWO35" s="14"/>
      <c r="JWP35" s="14"/>
      <c r="JWQ35" s="14"/>
      <c r="JWR35" s="14"/>
      <c r="JWS35" s="14"/>
      <c r="JWT35" s="14"/>
      <c r="JWU35" s="14"/>
      <c r="JWV35" s="14"/>
      <c r="JWW35" s="14"/>
      <c r="JWX35" s="14"/>
      <c r="JWY35" s="14"/>
      <c r="JWZ35" s="14"/>
      <c r="JXA35" s="14"/>
      <c r="JXB35" s="14"/>
      <c r="JXC35" s="14"/>
      <c r="JXD35" s="14"/>
      <c r="JXE35" s="14"/>
      <c r="JXF35" s="14"/>
      <c r="JXG35" s="14"/>
      <c r="JXH35" s="14"/>
      <c r="JXI35" s="14"/>
      <c r="JXJ35" s="14"/>
      <c r="JXK35" s="14"/>
      <c r="JXL35" s="14"/>
      <c r="JXM35" s="14"/>
      <c r="JXN35" s="14"/>
      <c r="JXO35" s="14"/>
      <c r="JXP35" s="14"/>
      <c r="JXQ35" s="14"/>
      <c r="JXR35" s="14"/>
      <c r="JXS35" s="14"/>
      <c r="JXT35" s="14"/>
      <c r="JXU35" s="14"/>
      <c r="JXV35" s="14"/>
      <c r="JXW35" s="14"/>
      <c r="JXX35" s="14"/>
      <c r="JXY35" s="14"/>
      <c r="JXZ35" s="14"/>
      <c r="JYA35" s="14"/>
      <c r="JYB35" s="14"/>
      <c r="JYC35" s="14"/>
      <c r="JYD35" s="14"/>
      <c r="JYE35" s="14"/>
      <c r="JYF35" s="14"/>
      <c r="JYG35" s="14"/>
      <c r="JYH35" s="14"/>
      <c r="JYI35" s="14"/>
      <c r="JYJ35" s="14"/>
      <c r="JYK35" s="14"/>
      <c r="JYL35" s="14"/>
      <c r="JYM35" s="14"/>
      <c r="JYN35" s="14"/>
      <c r="JYO35" s="14"/>
      <c r="JYP35" s="14"/>
      <c r="JYQ35" s="14"/>
      <c r="JYR35" s="14"/>
      <c r="JYS35" s="14"/>
      <c r="JYT35" s="14"/>
      <c r="JYU35" s="14"/>
      <c r="JYV35" s="14"/>
      <c r="JYW35" s="14"/>
      <c r="JYX35" s="14"/>
      <c r="JYY35" s="14"/>
      <c r="JYZ35" s="14"/>
      <c r="JZA35" s="14"/>
      <c r="JZB35" s="14"/>
      <c r="JZC35" s="14"/>
      <c r="JZD35" s="14"/>
      <c r="JZE35" s="14"/>
      <c r="JZF35" s="14"/>
      <c r="JZG35" s="14"/>
      <c r="JZH35" s="14"/>
      <c r="JZI35" s="14"/>
      <c r="JZJ35" s="14"/>
      <c r="JZK35" s="14"/>
      <c r="JZL35" s="14"/>
      <c r="JZM35" s="14"/>
      <c r="JZN35" s="14"/>
      <c r="JZO35" s="14"/>
      <c r="JZP35" s="14"/>
      <c r="JZQ35" s="14"/>
      <c r="JZR35" s="14"/>
      <c r="JZS35" s="14"/>
      <c r="JZT35" s="14"/>
      <c r="JZU35" s="14"/>
      <c r="JZV35" s="14"/>
      <c r="JZW35" s="14"/>
      <c r="JZX35" s="14"/>
      <c r="JZY35" s="14"/>
      <c r="JZZ35" s="14"/>
      <c r="KAA35" s="14"/>
      <c r="KAB35" s="14"/>
      <c r="KAC35" s="14"/>
      <c r="KAD35" s="14"/>
      <c r="KAE35" s="14"/>
      <c r="KAF35" s="14"/>
      <c r="KAG35" s="14"/>
      <c r="KAH35" s="14"/>
      <c r="KAI35" s="14"/>
      <c r="KAJ35" s="14"/>
      <c r="KAK35" s="14"/>
      <c r="KAL35" s="14"/>
      <c r="KAM35" s="14"/>
      <c r="KAN35" s="14"/>
      <c r="KAO35" s="14"/>
      <c r="KAP35" s="14"/>
      <c r="KAQ35" s="14"/>
      <c r="KAR35" s="14"/>
      <c r="KAS35" s="14"/>
      <c r="KAT35" s="14"/>
      <c r="KAU35" s="14"/>
      <c r="KAV35" s="14"/>
      <c r="KAW35" s="14"/>
      <c r="KAX35" s="14"/>
      <c r="KAY35" s="14"/>
      <c r="KAZ35" s="14"/>
      <c r="KBA35" s="14"/>
      <c r="KBB35" s="14"/>
      <c r="KBC35" s="14"/>
      <c r="KBD35" s="14"/>
      <c r="KBE35" s="14"/>
      <c r="KBF35" s="14"/>
      <c r="KBG35" s="14"/>
      <c r="KBH35" s="14"/>
      <c r="KBI35" s="14"/>
      <c r="KBJ35" s="14"/>
      <c r="KBK35" s="14"/>
      <c r="KBL35" s="14"/>
      <c r="KBM35" s="14"/>
      <c r="KBN35" s="14"/>
      <c r="KBO35" s="14"/>
      <c r="KBP35" s="14"/>
      <c r="KBQ35" s="14"/>
      <c r="KBR35" s="14"/>
      <c r="KBS35" s="14"/>
      <c r="KBT35" s="14"/>
      <c r="KBU35" s="14"/>
      <c r="KBV35" s="14"/>
      <c r="KBW35" s="14"/>
      <c r="KBX35" s="14"/>
      <c r="KBY35" s="14"/>
      <c r="KBZ35" s="14"/>
      <c r="KCA35" s="14"/>
      <c r="KCB35" s="14"/>
      <c r="KCC35" s="14"/>
      <c r="KCD35" s="14"/>
      <c r="KCE35" s="14"/>
      <c r="KCF35" s="14"/>
      <c r="KCG35" s="14"/>
      <c r="KCH35" s="14"/>
      <c r="KCI35" s="14"/>
      <c r="KCJ35" s="14"/>
      <c r="KCK35" s="14"/>
      <c r="KCL35" s="14"/>
      <c r="KCM35" s="14"/>
      <c r="KCN35" s="14"/>
      <c r="KCO35" s="14"/>
      <c r="KCP35" s="14"/>
      <c r="KCQ35" s="14"/>
      <c r="KCR35" s="14"/>
      <c r="KCS35" s="14"/>
      <c r="KCT35" s="14"/>
      <c r="KCU35" s="14"/>
      <c r="KCV35" s="14"/>
      <c r="KCW35" s="14"/>
      <c r="KCX35" s="14"/>
      <c r="KCY35" s="14"/>
      <c r="KCZ35" s="14"/>
      <c r="KDA35" s="14"/>
      <c r="KDB35" s="14"/>
      <c r="KDC35" s="14"/>
      <c r="KDD35" s="14"/>
      <c r="KDE35" s="14"/>
      <c r="KDF35" s="14"/>
      <c r="KDG35" s="14"/>
      <c r="KDH35" s="14"/>
      <c r="KDI35" s="14"/>
      <c r="KDJ35" s="14"/>
      <c r="KDK35" s="14"/>
      <c r="KDL35" s="14"/>
      <c r="KDM35" s="14"/>
      <c r="KDN35" s="14"/>
      <c r="KDO35" s="14"/>
      <c r="KDP35" s="14"/>
      <c r="KDQ35" s="14"/>
      <c r="KDR35" s="14"/>
      <c r="KDS35" s="14"/>
      <c r="KDT35" s="14"/>
      <c r="KDU35" s="14"/>
      <c r="KDV35" s="14"/>
      <c r="KDW35" s="14"/>
      <c r="KDX35" s="14"/>
      <c r="KDY35" s="14"/>
      <c r="KDZ35" s="14"/>
      <c r="KEA35" s="14"/>
      <c r="KEB35" s="14"/>
      <c r="KEC35" s="14"/>
      <c r="KED35" s="14"/>
      <c r="KEE35" s="14"/>
      <c r="KEF35" s="14"/>
      <c r="KEG35" s="14"/>
      <c r="KEH35" s="14"/>
      <c r="KEI35" s="14"/>
      <c r="KEJ35" s="14"/>
      <c r="KEK35" s="14"/>
      <c r="KEL35" s="14"/>
      <c r="KEM35" s="14"/>
      <c r="KEN35" s="14"/>
      <c r="KEO35" s="14"/>
      <c r="KEP35" s="14"/>
      <c r="KEQ35" s="14"/>
      <c r="KER35" s="14"/>
      <c r="KES35" s="14"/>
      <c r="KET35" s="14"/>
      <c r="KEU35" s="14"/>
      <c r="KEV35" s="14"/>
      <c r="KEW35" s="14"/>
      <c r="KEX35" s="14"/>
      <c r="KEY35" s="14"/>
      <c r="KEZ35" s="14"/>
      <c r="KFA35" s="14"/>
      <c r="KFB35" s="14"/>
      <c r="KFC35" s="14"/>
      <c r="KFD35" s="14"/>
      <c r="KFE35" s="14"/>
      <c r="KFF35" s="14"/>
      <c r="KFG35" s="14"/>
      <c r="KFH35" s="14"/>
      <c r="KFI35" s="14"/>
      <c r="KFJ35" s="14"/>
      <c r="KFK35" s="14"/>
      <c r="KFL35" s="14"/>
      <c r="KFM35" s="14"/>
      <c r="KFN35" s="14"/>
      <c r="KFO35" s="14"/>
      <c r="KFP35" s="14"/>
      <c r="KFQ35" s="14"/>
      <c r="KFR35" s="14"/>
      <c r="KFS35" s="14"/>
      <c r="KFT35" s="14"/>
      <c r="KFU35" s="14"/>
      <c r="KFV35" s="14"/>
      <c r="KFW35" s="14"/>
      <c r="KFX35" s="14"/>
      <c r="KFY35" s="14"/>
      <c r="KFZ35" s="14"/>
      <c r="KGA35" s="14"/>
      <c r="KGB35" s="14"/>
      <c r="KGC35" s="14"/>
      <c r="KGD35" s="14"/>
      <c r="KGE35" s="14"/>
      <c r="KGF35" s="14"/>
      <c r="KGG35" s="14"/>
      <c r="KGH35" s="14"/>
      <c r="KGI35" s="14"/>
      <c r="KGJ35" s="14"/>
      <c r="KGK35" s="14"/>
      <c r="KGL35" s="14"/>
      <c r="KGM35" s="14"/>
      <c r="KGN35" s="14"/>
      <c r="KGO35" s="14"/>
      <c r="KGP35" s="14"/>
      <c r="KGQ35" s="14"/>
      <c r="KGR35" s="14"/>
      <c r="KGS35" s="14"/>
      <c r="KGT35" s="14"/>
      <c r="KGU35" s="14"/>
      <c r="KGV35" s="14"/>
      <c r="KGW35" s="14"/>
      <c r="KGX35" s="14"/>
      <c r="KGY35" s="14"/>
      <c r="KGZ35" s="14"/>
      <c r="KHA35" s="14"/>
      <c r="KHB35" s="14"/>
      <c r="KHC35" s="14"/>
      <c r="KHD35" s="14"/>
      <c r="KHE35" s="14"/>
      <c r="KHF35" s="14"/>
      <c r="KHG35" s="14"/>
      <c r="KHH35" s="14"/>
      <c r="KHI35" s="14"/>
      <c r="KHJ35" s="14"/>
      <c r="KHK35" s="14"/>
      <c r="KHL35" s="14"/>
      <c r="KHM35" s="14"/>
      <c r="KHN35" s="14"/>
      <c r="KHO35" s="14"/>
      <c r="KHP35" s="14"/>
      <c r="KHQ35" s="14"/>
      <c r="KHR35" s="14"/>
      <c r="KHS35" s="14"/>
      <c r="KHT35" s="14"/>
      <c r="KHU35" s="14"/>
      <c r="KHV35" s="14"/>
      <c r="KHW35" s="14"/>
      <c r="KHX35" s="14"/>
      <c r="KHY35" s="14"/>
      <c r="KHZ35" s="14"/>
      <c r="KIA35" s="14"/>
      <c r="KIB35" s="14"/>
      <c r="KIC35" s="14"/>
      <c r="KID35" s="14"/>
      <c r="KIE35" s="14"/>
      <c r="KIF35" s="14"/>
      <c r="KIG35" s="14"/>
      <c r="KIH35" s="14"/>
      <c r="KII35" s="14"/>
      <c r="KIJ35" s="14"/>
      <c r="KIK35" s="14"/>
      <c r="KIL35" s="14"/>
      <c r="KIM35" s="14"/>
      <c r="KIN35" s="14"/>
      <c r="KIO35" s="14"/>
      <c r="KIP35" s="14"/>
      <c r="KIQ35" s="14"/>
      <c r="KIR35" s="14"/>
      <c r="KIS35" s="14"/>
      <c r="KIT35" s="14"/>
      <c r="KIU35" s="14"/>
      <c r="KIV35" s="14"/>
      <c r="KIW35" s="14"/>
      <c r="KIX35" s="14"/>
      <c r="KIY35" s="14"/>
      <c r="KIZ35" s="14"/>
      <c r="KJA35" s="14"/>
      <c r="KJB35" s="14"/>
      <c r="KJC35" s="14"/>
      <c r="KJD35" s="14"/>
      <c r="KJE35" s="14"/>
      <c r="KJF35" s="14"/>
      <c r="KJG35" s="14"/>
      <c r="KJH35" s="14"/>
      <c r="KJI35" s="14"/>
      <c r="KJJ35" s="14"/>
      <c r="KJK35" s="14"/>
      <c r="KJL35" s="14"/>
      <c r="KJM35" s="14"/>
      <c r="KJN35" s="14"/>
      <c r="KJO35" s="14"/>
      <c r="KJP35" s="14"/>
      <c r="KJQ35" s="14"/>
      <c r="KJR35" s="14"/>
      <c r="KJS35" s="14"/>
      <c r="KJT35" s="14"/>
      <c r="KJU35" s="14"/>
      <c r="KJV35" s="14"/>
      <c r="KJW35" s="14"/>
      <c r="KJX35" s="14"/>
      <c r="KJY35" s="14"/>
      <c r="KJZ35" s="14"/>
      <c r="KKA35" s="14"/>
      <c r="KKB35" s="14"/>
      <c r="KKC35" s="14"/>
      <c r="KKD35" s="14"/>
      <c r="KKE35" s="14"/>
      <c r="KKF35" s="14"/>
      <c r="KKG35" s="14"/>
      <c r="KKH35" s="14"/>
      <c r="KKI35" s="14"/>
      <c r="KKJ35" s="14"/>
      <c r="KKK35" s="14"/>
      <c r="KKL35" s="14"/>
      <c r="KKM35" s="14"/>
      <c r="KKN35" s="14"/>
      <c r="KKO35" s="14"/>
      <c r="KKP35" s="14"/>
      <c r="KKQ35" s="14"/>
      <c r="KKR35" s="14"/>
      <c r="KKS35" s="14"/>
      <c r="KKT35" s="14"/>
      <c r="KKU35" s="14"/>
      <c r="KKV35" s="14"/>
      <c r="KKW35" s="14"/>
      <c r="KKX35" s="14"/>
      <c r="KKY35" s="14"/>
      <c r="KKZ35" s="14"/>
      <c r="KLA35" s="14"/>
      <c r="KLB35" s="14"/>
      <c r="KLC35" s="14"/>
      <c r="KLD35" s="14"/>
      <c r="KLE35" s="14"/>
      <c r="KLF35" s="14"/>
      <c r="KLG35" s="14"/>
      <c r="KLH35" s="14"/>
      <c r="KLI35" s="14"/>
      <c r="KLJ35" s="14"/>
      <c r="KLK35" s="14"/>
      <c r="KLL35" s="14"/>
      <c r="KLM35" s="14"/>
      <c r="KLN35" s="14"/>
      <c r="KLO35" s="14"/>
      <c r="KLP35" s="14"/>
      <c r="KLQ35" s="14"/>
      <c r="KLR35" s="14"/>
      <c r="KLS35" s="14"/>
      <c r="KLT35" s="14"/>
      <c r="KLU35" s="14"/>
      <c r="KLV35" s="14"/>
      <c r="KLW35" s="14"/>
      <c r="KLX35" s="14"/>
      <c r="KLY35" s="14"/>
      <c r="KLZ35" s="14"/>
      <c r="KMA35" s="14"/>
      <c r="KMB35" s="14"/>
      <c r="KMC35" s="14"/>
      <c r="KMD35" s="14"/>
      <c r="KME35" s="14"/>
      <c r="KMF35" s="14"/>
      <c r="KMG35" s="14"/>
      <c r="KMH35" s="14"/>
      <c r="KMI35" s="14"/>
      <c r="KMJ35" s="14"/>
      <c r="KMK35" s="14"/>
      <c r="KML35" s="14"/>
      <c r="KMM35" s="14"/>
      <c r="KMN35" s="14"/>
      <c r="KMO35" s="14"/>
      <c r="KMP35" s="14"/>
      <c r="KMQ35" s="14"/>
      <c r="KMR35" s="14"/>
      <c r="KMS35" s="14"/>
      <c r="KMT35" s="14"/>
      <c r="KMU35" s="14"/>
      <c r="KMV35" s="14"/>
      <c r="KMW35" s="14"/>
      <c r="KMX35" s="14"/>
      <c r="KMY35" s="14"/>
      <c r="KMZ35" s="14"/>
      <c r="KNA35" s="14"/>
      <c r="KNB35" s="14"/>
      <c r="KNC35" s="14"/>
      <c r="KND35" s="14"/>
      <c r="KNE35" s="14"/>
      <c r="KNF35" s="14"/>
      <c r="KNG35" s="14"/>
      <c r="KNH35" s="14"/>
      <c r="KNI35" s="14"/>
      <c r="KNJ35" s="14"/>
      <c r="KNK35" s="14"/>
      <c r="KNL35" s="14"/>
      <c r="KNM35" s="14"/>
      <c r="KNN35" s="14"/>
      <c r="KNO35" s="14"/>
      <c r="KNP35" s="14"/>
      <c r="KNQ35" s="14"/>
      <c r="KNR35" s="14"/>
      <c r="KNS35" s="14"/>
      <c r="KNT35" s="14"/>
      <c r="KNU35" s="14"/>
      <c r="KNV35" s="14"/>
      <c r="KNW35" s="14"/>
      <c r="KNX35" s="14"/>
      <c r="KNY35" s="14"/>
      <c r="KNZ35" s="14"/>
      <c r="KOA35" s="14"/>
      <c r="KOB35" s="14"/>
      <c r="KOC35" s="14"/>
      <c r="KOD35" s="14"/>
      <c r="KOE35" s="14"/>
      <c r="KOF35" s="14"/>
      <c r="KOG35" s="14"/>
      <c r="KOH35" s="14"/>
      <c r="KOI35" s="14"/>
      <c r="KOJ35" s="14"/>
      <c r="KOK35" s="14"/>
      <c r="KOL35" s="14"/>
      <c r="KOM35" s="14"/>
      <c r="KON35" s="14"/>
      <c r="KOO35" s="14"/>
      <c r="KOP35" s="14"/>
      <c r="KOQ35" s="14"/>
      <c r="KOR35" s="14"/>
      <c r="KOS35" s="14"/>
      <c r="KOT35" s="14"/>
      <c r="KOU35" s="14"/>
      <c r="KOV35" s="14"/>
      <c r="KOW35" s="14"/>
      <c r="KOX35" s="14"/>
      <c r="KOY35" s="14"/>
      <c r="KOZ35" s="14"/>
      <c r="KPA35" s="14"/>
      <c r="KPB35" s="14"/>
      <c r="KPC35" s="14"/>
      <c r="KPD35" s="14"/>
      <c r="KPE35" s="14"/>
      <c r="KPF35" s="14"/>
      <c r="KPG35" s="14"/>
      <c r="KPH35" s="14"/>
      <c r="KPI35" s="14"/>
      <c r="KPJ35" s="14"/>
      <c r="KPK35" s="14"/>
      <c r="KPL35" s="14"/>
      <c r="KPM35" s="14"/>
      <c r="KPN35" s="14"/>
      <c r="KPO35" s="14"/>
      <c r="KPP35" s="14"/>
      <c r="KPQ35" s="14"/>
      <c r="KPR35" s="14"/>
      <c r="KPS35" s="14"/>
      <c r="KPT35" s="14"/>
      <c r="KPU35" s="14"/>
      <c r="KPV35" s="14"/>
      <c r="KPW35" s="14"/>
      <c r="KPX35" s="14"/>
      <c r="KPY35" s="14"/>
      <c r="KPZ35" s="14"/>
      <c r="KQA35" s="14"/>
      <c r="KQB35" s="14"/>
      <c r="KQC35" s="14"/>
      <c r="KQD35" s="14"/>
      <c r="KQE35" s="14"/>
      <c r="KQF35" s="14"/>
      <c r="KQG35" s="14"/>
      <c r="KQH35" s="14"/>
      <c r="KQI35" s="14"/>
      <c r="KQJ35" s="14"/>
      <c r="KQK35" s="14"/>
      <c r="KQL35" s="14"/>
      <c r="KQM35" s="14"/>
      <c r="KQN35" s="14"/>
      <c r="KQO35" s="14"/>
      <c r="KQP35" s="14"/>
      <c r="KQQ35" s="14"/>
      <c r="KQR35" s="14"/>
      <c r="KQS35" s="14"/>
      <c r="KQT35" s="14"/>
      <c r="KQU35" s="14"/>
      <c r="KQV35" s="14"/>
      <c r="KQW35" s="14"/>
      <c r="KQX35" s="14"/>
      <c r="KQY35" s="14"/>
      <c r="KQZ35" s="14"/>
      <c r="KRA35" s="14"/>
      <c r="KRB35" s="14"/>
      <c r="KRC35" s="14"/>
      <c r="KRD35" s="14"/>
      <c r="KRE35" s="14"/>
      <c r="KRF35" s="14"/>
      <c r="KRG35" s="14"/>
      <c r="KRH35" s="14"/>
      <c r="KRI35" s="14"/>
      <c r="KRJ35" s="14"/>
      <c r="KRK35" s="14"/>
      <c r="KRL35" s="14"/>
      <c r="KRM35" s="14"/>
      <c r="KRN35" s="14"/>
      <c r="KRO35" s="14"/>
      <c r="KRP35" s="14"/>
      <c r="KRQ35" s="14"/>
      <c r="KRR35" s="14"/>
      <c r="KRS35" s="14"/>
      <c r="KRT35" s="14"/>
      <c r="KRU35" s="14"/>
      <c r="KRV35" s="14"/>
      <c r="KRW35" s="14"/>
      <c r="KRX35" s="14"/>
      <c r="KRY35" s="14"/>
      <c r="KRZ35" s="14"/>
      <c r="KSA35" s="14"/>
      <c r="KSB35" s="14"/>
      <c r="KSC35" s="14"/>
      <c r="KSD35" s="14"/>
      <c r="KSE35" s="14"/>
      <c r="KSF35" s="14"/>
      <c r="KSG35" s="14"/>
      <c r="KSH35" s="14"/>
      <c r="KSI35" s="14"/>
      <c r="KSJ35" s="14"/>
      <c r="KSK35" s="14"/>
      <c r="KSL35" s="14"/>
      <c r="KSM35" s="14"/>
      <c r="KSN35" s="14"/>
      <c r="KSO35" s="14"/>
      <c r="KSP35" s="14"/>
      <c r="KSQ35" s="14"/>
      <c r="KSR35" s="14"/>
      <c r="KSS35" s="14"/>
      <c r="KST35" s="14"/>
      <c r="KSU35" s="14"/>
      <c r="KSV35" s="14"/>
      <c r="KSW35" s="14"/>
      <c r="KSX35" s="14"/>
      <c r="KSY35" s="14"/>
      <c r="KSZ35" s="14"/>
      <c r="KTA35" s="14"/>
      <c r="KTB35" s="14"/>
      <c r="KTC35" s="14"/>
      <c r="KTD35" s="14"/>
      <c r="KTE35" s="14"/>
      <c r="KTF35" s="14"/>
      <c r="KTG35" s="14"/>
      <c r="KTH35" s="14"/>
      <c r="KTI35" s="14"/>
      <c r="KTJ35" s="14"/>
      <c r="KTK35" s="14"/>
      <c r="KTL35" s="14"/>
      <c r="KTM35" s="14"/>
      <c r="KTN35" s="14"/>
      <c r="KTO35" s="14"/>
      <c r="KTP35" s="14"/>
      <c r="KTQ35" s="14"/>
      <c r="KTR35" s="14"/>
      <c r="KTS35" s="14"/>
      <c r="KTT35" s="14"/>
      <c r="KTU35" s="14"/>
      <c r="KTV35" s="14"/>
      <c r="KTW35" s="14"/>
      <c r="KTX35" s="14"/>
      <c r="KTY35" s="14"/>
      <c r="KTZ35" s="14"/>
      <c r="KUA35" s="14"/>
      <c r="KUB35" s="14"/>
      <c r="KUC35" s="14"/>
      <c r="KUD35" s="14"/>
      <c r="KUE35" s="14"/>
      <c r="KUF35" s="14"/>
      <c r="KUG35" s="14"/>
      <c r="KUH35" s="14"/>
      <c r="KUI35" s="14"/>
      <c r="KUJ35" s="14"/>
      <c r="KUK35" s="14"/>
      <c r="KUL35" s="14"/>
      <c r="KUM35" s="14"/>
      <c r="KUN35" s="14"/>
      <c r="KUO35" s="14"/>
      <c r="KUP35" s="14"/>
      <c r="KUQ35" s="14"/>
      <c r="KUR35" s="14"/>
      <c r="KUS35" s="14"/>
      <c r="KUT35" s="14"/>
      <c r="KUU35" s="14"/>
      <c r="KUV35" s="14"/>
      <c r="KUW35" s="14"/>
      <c r="KUX35" s="14"/>
      <c r="KUY35" s="14"/>
      <c r="KUZ35" s="14"/>
      <c r="KVA35" s="14"/>
      <c r="KVB35" s="14"/>
      <c r="KVC35" s="14"/>
      <c r="KVD35" s="14"/>
      <c r="KVE35" s="14"/>
      <c r="KVF35" s="14"/>
      <c r="KVG35" s="14"/>
      <c r="KVH35" s="14"/>
      <c r="KVI35" s="14"/>
      <c r="KVJ35" s="14"/>
      <c r="KVK35" s="14"/>
      <c r="KVL35" s="14"/>
      <c r="KVM35" s="14"/>
      <c r="KVN35" s="14"/>
      <c r="KVO35" s="14"/>
      <c r="KVP35" s="14"/>
      <c r="KVQ35" s="14"/>
      <c r="KVR35" s="14"/>
      <c r="KVS35" s="14"/>
      <c r="KVT35" s="14"/>
      <c r="KVU35" s="14"/>
      <c r="KVV35" s="14"/>
      <c r="KVW35" s="14"/>
      <c r="KVX35" s="14"/>
      <c r="KVY35" s="14"/>
      <c r="KVZ35" s="14"/>
      <c r="KWA35" s="14"/>
      <c r="KWB35" s="14"/>
      <c r="KWC35" s="14"/>
      <c r="KWD35" s="14"/>
      <c r="KWE35" s="14"/>
      <c r="KWF35" s="14"/>
      <c r="KWG35" s="14"/>
      <c r="KWH35" s="14"/>
      <c r="KWI35" s="14"/>
      <c r="KWJ35" s="14"/>
      <c r="KWK35" s="14"/>
      <c r="KWL35" s="14"/>
      <c r="KWM35" s="14"/>
      <c r="KWN35" s="14"/>
      <c r="KWO35" s="14"/>
      <c r="KWP35" s="14"/>
      <c r="KWQ35" s="14"/>
      <c r="KWR35" s="14"/>
      <c r="KWS35" s="14"/>
      <c r="KWT35" s="14"/>
      <c r="KWU35" s="14"/>
      <c r="KWV35" s="14"/>
      <c r="KWW35" s="14"/>
      <c r="KWX35" s="14"/>
      <c r="KWY35" s="14"/>
      <c r="KWZ35" s="14"/>
      <c r="KXA35" s="14"/>
      <c r="KXB35" s="14"/>
      <c r="KXC35" s="14"/>
      <c r="KXD35" s="14"/>
      <c r="KXE35" s="14"/>
      <c r="KXF35" s="14"/>
      <c r="KXG35" s="14"/>
      <c r="KXH35" s="14"/>
      <c r="KXI35" s="14"/>
      <c r="KXJ35" s="14"/>
      <c r="KXK35" s="14"/>
      <c r="KXL35" s="14"/>
      <c r="KXM35" s="14"/>
      <c r="KXN35" s="14"/>
      <c r="KXO35" s="14"/>
      <c r="KXP35" s="14"/>
      <c r="KXQ35" s="14"/>
      <c r="KXR35" s="14"/>
      <c r="KXS35" s="14"/>
      <c r="KXT35" s="14"/>
      <c r="KXU35" s="14"/>
      <c r="KXV35" s="14"/>
      <c r="KXW35" s="14"/>
      <c r="KXX35" s="14"/>
      <c r="KXY35" s="14"/>
      <c r="KXZ35" s="14"/>
      <c r="KYA35" s="14"/>
      <c r="KYB35" s="14"/>
      <c r="KYC35" s="14"/>
      <c r="KYD35" s="14"/>
      <c r="KYE35" s="14"/>
      <c r="KYF35" s="14"/>
      <c r="KYG35" s="14"/>
      <c r="KYH35" s="14"/>
      <c r="KYI35" s="14"/>
      <c r="KYJ35" s="14"/>
      <c r="KYK35" s="14"/>
      <c r="KYL35" s="14"/>
      <c r="KYM35" s="14"/>
      <c r="KYN35" s="14"/>
      <c r="KYO35" s="14"/>
      <c r="KYP35" s="14"/>
      <c r="KYQ35" s="14"/>
      <c r="KYR35" s="14"/>
      <c r="KYS35" s="14"/>
      <c r="KYT35" s="14"/>
      <c r="KYU35" s="14"/>
      <c r="KYV35" s="14"/>
      <c r="KYW35" s="14"/>
      <c r="KYX35" s="14"/>
      <c r="KYY35" s="14"/>
      <c r="KYZ35" s="14"/>
      <c r="KZA35" s="14"/>
      <c r="KZB35" s="14"/>
      <c r="KZC35" s="14"/>
      <c r="KZD35" s="14"/>
      <c r="KZE35" s="14"/>
      <c r="KZF35" s="14"/>
      <c r="KZG35" s="14"/>
      <c r="KZH35" s="14"/>
      <c r="KZI35" s="14"/>
      <c r="KZJ35" s="14"/>
      <c r="KZK35" s="14"/>
      <c r="KZL35" s="14"/>
      <c r="KZM35" s="14"/>
      <c r="KZN35" s="14"/>
      <c r="KZO35" s="14"/>
      <c r="KZP35" s="14"/>
      <c r="KZQ35" s="14"/>
      <c r="KZR35" s="14"/>
      <c r="KZS35" s="14"/>
      <c r="KZT35" s="14"/>
      <c r="KZU35" s="14"/>
      <c r="KZV35" s="14"/>
      <c r="KZW35" s="14"/>
      <c r="KZX35" s="14"/>
      <c r="KZY35" s="14"/>
      <c r="KZZ35" s="14"/>
      <c r="LAA35" s="14"/>
      <c r="LAB35" s="14"/>
      <c r="LAC35" s="14"/>
      <c r="LAD35" s="14"/>
      <c r="LAE35" s="14"/>
      <c r="LAF35" s="14"/>
      <c r="LAG35" s="14"/>
      <c r="LAH35" s="14"/>
      <c r="LAI35" s="14"/>
      <c r="LAJ35" s="14"/>
      <c r="LAK35" s="14"/>
      <c r="LAL35" s="14"/>
      <c r="LAM35" s="14"/>
      <c r="LAN35" s="14"/>
      <c r="LAO35" s="14"/>
      <c r="LAP35" s="14"/>
      <c r="LAQ35" s="14"/>
      <c r="LAR35" s="14"/>
      <c r="LAS35" s="14"/>
      <c r="LAT35" s="14"/>
      <c r="LAU35" s="14"/>
      <c r="LAV35" s="14"/>
      <c r="LAW35" s="14"/>
      <c r="LAX35" s="14"/>
      <c r="LAY35" s="14"/>
      <c r="LAZ35" s="14"/>
      <c r="LBA35" s="14"/>
      <c r="LBB35" s="14"/>
      <c r="LBC35" s="14"/>
      <c r="LBD35" s="14"/>
      <c r="LBE35" s="14"/>
      <c r="LBF35" s="14"/>
      <c r="LBG35" s="14"/>
      <c r="LBH35" s="14"/>
      <c r="LBI35" s="14"/>
      <c r="LBJ35" s="14"/>
      <c r="LBK35" s="14"/>
      <c r="LBL35" s="14"/>
      <c r="LBM35" s="14"/>
      <c r="LBN35" s="14"/>
      <c r="LBO35" s="14"/>
      <c r="LBP35" s="14"/>
      <c r="LBQ35" s="14"/>
      <c r="LBR35" s="14"/>
      <c r="LBS35" s="14"/>
      <c r="LBT35" s="14"/>
      <c r="LBU35" s="14"/>
      <c r="LBV35" s="14"/>
      <c r="LBW35" s="14"/>
      <c r="LBX35" s="14"/>
      <c r="LBY35" s="14"/>
      <c r="LBZ35" s="14"/>
      <c r="LCA35" s="14"/>
      <c r="LCB35" s="14"/>
      <c r="LCC35" s="14"/>
      <c r="LCD35" s="14"/>
      <c r="LCE35" s="14"/>
      <c r="LCF35" s="14"/>
      <c r="LCG35" s="14"/>
      <c r="LCH35" s="14"/>
      <c r="LCI35" s="14"/>
      <c r="LCJ35" s="14"/>
      <c r="LCK35" s="14"/>
      <c r="LCL35" s="14"/>
      <c r="LCM35" s="14"/>
      <c r="LCN35" s="14"/>
      <c r="LCO35" s="14"/>
      <c r="LCP35" s="14"/>
      <c r="LCQ35" s="14"/>
      <c r="LCR35" s="14"/>
      <c r="LCS35" s="14"/>
      <c r="LCT35" s="14"/>
      <c r="LCU35" s="14"/>
      <c r="LCV35" s="14"/>
      <c r="LCW35" s="14"/>
      <c r="LCX35" s="14"/>
      <c r="LCY35" s="14"/>
      <c r="LCZ35" s="14"/>
      <c r="LDA35" s="14"/>
      <c r="LDB35" s="14"/>
      <c r="LDC35" s="14"/>
      <c r="LDD35" s="14"/>
      <c r="LDE35" s="14"/>
      <c r="LDF35" s="14"/>
      <c r="LDG35" s="14"/>
      <c r="LDH35" s="14"/>
      <c r="LDI35" s="14"/>
      <c r="LDJ35" s="14"/>
      <c r="LDK35" s="14"/>
      <c r="LDL35" s="14"/>
      <c r="LDM35" s="14"/>
      <c r="LDN35" s="14"/>
      <c r="LDO35" s="14"/>
      <c r="LDP35" s="14"/>
      <c r="LDQ35" s="14"/>
      <c r="LDR35" s="14"/>
      <c r="LDS35" s="14"/>
      <c r="LDT35" s="14"/>
      <c r="LDU35" s="14"/>
      <c r="LDV35" s="14"/>
      <c r="LDW35" s="14"/>
      <c r="LDX35" s="14"/>
      <c r="LDY35" s="14"/>
      <c r="LDZ35" s="14"/>
      <c r="LEA35" s="14"/>
      <c r="LEB35" s="14"/>
      <c r="LEC35" s="14"/>
      <c r="LED35" s="14"/>
      <c r="LEE35" s="14"/>
      <c r="LEF35" s="14"/>
      <c r="LEG35" s="14"/>
      <c r="LEH35" s="14"/>
      <c r="LEI35" s="14"/>
      <c r="LEJ35" s="14"/>
      <c r="LEK35" s="14"/>
      <c r="LEL35" s="14"/>
      <c r="LEM35" s="14"/>
      <c r="LEN35" s="14"/>
      <c r="LEO35" s="14"/>
      <c r="LEP35" s="14"/>
      <c r="LEQ35" s="14"/>
      <c r="LER35" s="14"/>
      <c r="LES35" s="14"/>
      <c r="LET35" s="14"/>
      <c r="LEU35" s="14"/>
      <c r="LEV35" s="14"/>
      <c r="LEW35" s="14"/>
      <c r="LEX35" s="14"/>
      <c r="LEY35" s="14"/>
      <c r="LEZ35" s="14"/>
      <c r="LFA35" s="14"/>
      <c r="LFB35" s="14"/>
      <c r="LFC35" s="14"/>
      <c r="LFD35" s="14"/>
      <c r="LFE35" s="14"/>
      <c r="LFF35" s="14"/>
      <c r="LFG35" s="14"/>
      <c r="LFH35" s="14"/>
      <c r="LFI35" s="14"/>
      <c r="LFJ35" s="14"/>
      <c r="LFK35" s="14"/>
      <c r="LFL35" s="14"/>
      <c r="LFM35" s="14"/>
      <c r="LFN35" s="14"/>
      <c r="LFO35" s="14"/>
      <c r="LFP35" s="14"/>
      <c r="LFQ35" s="14"/>
      <c r="LFR35" s="14"/>
      <c r="LFS35" s="14"/>
      <c r="LFT35" s="14"/>
      <c r="LFU35" s="14"/>
      <c r="LFV35" s="14"/>
      <c r="LFW35" s="14"/>
      <c r="LFX35" s="14"/>
      <c r="LFY35" s="14"/>
      <c r="LFZ35" s="14"/>
      <c r="LGA35" s="14"/>
      <c r="LGB35" s="14"/>
      <c r="LGC35" s="14"/>
      <c r="LGD35" s="14"/>
      <c r="LGE35" s="14"/>
      <c r="LGF35" s="14"/>
      <c r="LGG35" s="14"/>
      <c r="LGH35" s="14"/>
      <c r="LGI35" s="14"/>
      <c r="LGJ35" s="14"/>
      <c r="LGK35" s="14"/>
      <c r="LGL35" s="14"/>
      <c r="LGM35" s="14"/>
      <c r="LGN35" s="14"/>
      <c r="LGO35" s="14"/>
      <c r="LGP35" s="14"/>
      <c r="LGQ35" s="14"/>
      <c r="LGR35" s="14"/>
      <c r="LGS35" s="14"/>
      <c r="LGT35" s="14"/>
      <c r="LGU35" s="14"/>
      <c r="LGV35" s="14"/>
      <c r="LGW35" s="14"/>
      <c r="LGX35" s="14"/>
      <c r="LGY35" s="14"/>
      <c r="LGZ35" s="14"/>
      <c r="LHA35" s="14"/>
      <c r="LHB35" s="14"/>
      <c r="LHC35" s="14"/>
      <c r="LHD35" s="14"/>
      <c r="LHE35" s="14"/>
      <c r="LHF35" s="14"/>
      <c r="LHG35" s="14"/>
      <c r="LHH35" s="14"/>
      <c r="LHI35" s="14"/>
      <c r="LHJ35" s="14"/>
      <c r="LHK35" s="14"/>
      <c r="LHL35" s="14"/>
      <c r="LHM35" s="14"/>
      <c r="LHN35" s="14"/>
      <c r="LHO35" s="14"/>
      <c r="LHP35" s="14"/>
      <c r="LHQ35" s="14"/>
      <c r="LHR35" s="14"/>
      <c r="LHS35" s="14"/>
      <c r="LHT35" s="14"/>
      <c r="LHU35" s="14"/>
      <c r="LHV35" s="14"/>
      <c r="LHW35" s="14"/>
      <c r="LHX35" s="14"/>
      <c r="LHY35" s="14"/>
      <c r="LHZ35" s="14"/>
      <c r="LIA35" s="14"/>
      <c r="LIB35" s="14"/>
      <c r="LIC35" s="14"/>
      <c r="LID35" s="14"/>
      <c r="LIE35" s="14"/>
      <c r="LIF35" s="14"/>
      <c r="LIG35" s="14"/>
      <c r="LIH35" s="14"/>
      <c r="LII35" s="14"/>
      <c r="LIJ35" s="14"/>
      <c r="LIK35" s="14"/>
      <c r="LIL35" s="14"/>
      <c r="LIM35" s="14"/>
      <c r="LIN35" s="14"/>
      <c r="LIO35" s="14"/>
      <c r="LIP35" s="14"/>
      <c r="LIQ35" s="14"/>
      <c r="LIR35" s="14"/>
      <c r="LIS35" s="14"/>
      <c r="LIT35" s="14"/>
      <c r="LIU35" s="14"/>
      <c r="LIV35" s="14"/>
      <c r="LIW35" s="14"/>
      <c r="LIX35" s="14"/>
      <c r="LIY35" s="14"/>
      <c r="LIZ35" s="14"/>
      <c r="LJA35" s="14"/>
      <c r="LJB35" s="14"/>
      <c r="LJC35" s="14"/>
      <c r="LJD35" s="14"/>
      <c r="LJE35" s="14"/>
      <c r="LJF35" s="14"/>
      <c r="LJG35" s="14"/>
      <c r="LJH35" s="14"/>
      <c r="LJI35" s="14"/>
      <c r="LJJ35" s="14"/>
      <c r="LJK35" s="14"/>
      <c r="LJL35" s="14"/>
      <c r="LJM35" s="14"/>
      <c r="LJN35" s="14"/>
      <c r="LJO35" s="14"/>
      <c r="LJP35" s="14"/>
      <c r="LJQ35" s="14"/>
      <c r="LJR35" s="14"/>
      <c r="LJS35" s="14"/>
      <c r="LJT35" s="14"/>
      <c r="LJU35" s="14"/>
      <c r="LJV35" s="14"/>
      <c r="LJW35" s="14"/>
      <c r="LJX35" s="14"/>
      <c r="LJY35" s="14"/>
      <c r="LJZ35" s="14"/>
      <c r="LKA35" s="14"/>
      <c r="LKB35" s="14"/>
      <c r="LKC35" s="14"/>
      <c r="LKD35" s="14"/>
      <c r="LKE35" s="14"/>
      <c r="LKF35" s="14"/>
      <c r="LKG35" s="14"/>
      <c r="LKH35" s="14"/>
      <c r="LKI35" s="14"/>
      <c r="LKJ35" s="14"/>
      <c r="LKK35" s="14"/>
      <c r="LKL35" s="14"/>
      <c r="LKM35" s="14"/>
      <c r="LKN35" s="14"/>
      <c r="LKO35" s="14"/>
      <c r="LKP35" s="14"/>
      <c r="LKQ35" s="14"/>
      <c r="LKR35" s="14"/>
      <c r="LKS35" s="14"/>
      <c r="LKT35" s="14"/>
      <c r="LKU35" s="14"/>
      <c r="LKV35" s="14"/>
      <c r="LKW35" s="14"/>
      <c r="LKX35" s="14"/>
      <c r="LKY35" s="14"/>
      <c r="LKZ35" s="14"/>
      <c r="LLA35" s="14"/>
      <c r="LLB35" s="14"/>
      <c r="LLC35" s="14"/>
      <c r="LLD35" s="14"/>
      <c r="LLE35" s="14"/>
      <c r="LLF35" s="14"/>
      <c r="LLG35" s="14"/>
      <c r="LLH35" s="14"/>
      <c r="LLI35" s="14"/>
      <c r="LLJ35" s="14"/>
      <c r="LLK35" s="14"/>
      <c r="LLL35" s="14"/>
      <c r="LLM35" s="14"/>
      <c r="LLN35" s="14"/>
      <c r="LLO35" s="14"/>
      <c r="LLP35" s="14"/>
      <c r="LLQ35" s="14"/>
      <c r="LLR35" s="14"/>
      <c r="LLS35" s="14"/>
      <c r="LLT35" s="14"/>
      <c r="LLU35" s="14"/>
      <c r="LLV35" s="14"/>
      <c r="LLW35" s="14"/>
      <c r="LLX35" s="14"/>
      <c r="LLY35" s="14"/>
      <c r="LLZ35" s="14"/>
      <c r="LMA35" s="14"/>
      <c r="LMB35" s="14"/>
      <c r="LMC35" s="14"/>
      <c r="LMD35" s="14"/>
      <c r="LME35" s="14"/>
      <c r="LMF35" s="14"/>
      <c r="LMG35" s="14"/>
      <c r="LMH35" s="14"/>
      <c r="LMI35" s="14"/>
      <c r="LMJ35" s="14"/>
      <c r="LMK35" s="14"/>
      <c r="LML35" s="14"/>
      <c r="LMM35" s="14"/>
      <c r="LMN35" s="14"/>
      <c r="LMO35" s="14"/>
      <c r="LMP35" s="14"/>
      <c r="LMQ35" s="14"/>
      <c r="LMR35" s="14"/>
      <c r="LMS35" s="14"/>
      <c r="LMT35" s="14"/>
      <c r="LMU35" s="14"/>
      <c r="LMV35" s="14"/>
      <c r="LMW35" s="14"/>
      <c r="LMX35" s="14"/>
      <c r="LMY35" s="14"/>
      <c r="LMZ35" s="14"/>
      <c r="LNA35" s="14"/>
      <c r="LNB35" s="14"/>
      <c r="LNC35" s="14"/>
      <c r="LND35" s="14"/>
      <c r="LNE35" s="14"/>
      <c r="LNF35" s="14"/>
      <c r="LNG35" s="14"/>
      <c r="LNH35" s="14"/>
      <c r="LNI35" s="14"/>
      <c r="LNJ35" s="14"/>
      <c r="LNK35" s="14"/>
      <c r="LNL35" s="14"/>
      <c r="LNM35" s="14"/>
      <c r="LNN35" s="14"/>
      <c r="LNO35" s="14"/>
      <c r="LNP35" s="14"/>
      <c r="LNQ35" s="14"/>
      <c r="LNR35" s="14"/>
      <c r="LNS35" s="14"/>
      <c r="LNT35" s="14"/>
      <c r="LNU35" s="14"/>
      <c r="LNV35" s="14"/>
      <c r="LNW35" s="14"/>
      <c r="LNX35" s="14"/>
      <c r="LNY35" s="14"/>
      <c r="LNZ35" s="14"/>
      <c r="LOA35" s="14"/>
      <c r="LOB35" s="14"/>
      <c r="LOC35" s="14"/>
      <c r="LOD35" s="14"/>
      <c r="LOE35" s="14"/>
      <c r="LOF35" s="14"/>
      <c r="LOG35" s="14"/>
      <c r="LOH35" s="14"/>
      <c r="LOI35" s="14"/>
      <c r="LOJ35" s="14"/>
      <c r="LOK35" s="14"/>
      <c r="LOL35" s="14"/>
      <c r="LOM35" s="14"/>
      <c r="LON35" s="14"/>
      <c r="LOO35" s="14"/>
      <c r="LOP35" s="14"/>
      <c r="LOQ35" s="14"/>
      <c r="LOR35" s="14"/>
      <c r="LOS35" s="14"/>
      <c r="LOT35" s="14"/>
      <c r="LOU35" s="14"/>
      <c r="LOV35" s="14"/>
      <c r="LOW35" s="14"/>
      <c r="LOX35" s="14"/>
      <c r="LOY35" s="14"/>
      <c r="LOZ35" s="14"/>
      <c r="LPA35" s="14"/>
      <c r="LPB35" s="14"/>
      <c r="LPC35" s="14"/>
      <c r="LPD35" s="14"/>
      <c r="LPE35" s="14"/>
      <c r="LPF35" s="14"/>
      <c r="LPG35" s="14"/>
      <c r="LPH35" s="14"/>
      <c r="LPI35" s="14"/>
      <c r="LPJ35" s="14"/>
      <c r="LPK35" s="14"/>
      <c r="LPL35" s="14"/>
      <c r="LPM35" s="14"/>
      <c r="LPN35" s="14"/>
      <c r="LPO35" s="14"/>
      <c r="LPP35" s="14"/>
      <c r="LPQ35" s="14"/>
      <c r="LPR35" s="14"/>
      <c r="LPS35" s="14"/>
      <c r="LPT35" s="14"/>
      <c r="LPU35" s="14"/>
      <c r="LPV35" s="14"/>
      <c r="LPW35" s="14"/>
      <c r="LPX35" s="14"/>
      <c r="LPY35" s="14"/>
      <c r="LPZ35" s="14"/>
      <c r="LQA35" s="14"/>
      <c r="LQB35" s="14"/>
      <c r="LQC35" s="14"/>
      <c r="LQD35" s="14"/>
      <c r="LQE35" s="14"/>
      <c r="LQF35" s="14"/>
      <c r="LQG35" s="14"/>
      <c r="LQH35" s="14"/>
      <c r="LQI35" s="14"/>
      <c r="LQJ35" s="14"/>
      <c r="LQK35" s="14"/>
      <c r="LQL35" s="14"/>
      <c r="LQM35" s="14"/>
      <c r="LQN35" s="14"/>
      <c r="LQO35" s="14"/>
      <c r="LQP35" s="14"/>
      <c r="LQQ35" s="14"/>
      <c r="LQR35" s="14"/>
      <c r="LQS35" s="14"/>
      <c r="LQT35" s="14"/>
      <c r="LQU35" s="14"/>
      <c r="LQV35" s="14"/>
      <c r="LQW35" s="14"/>
      <c r="LQX35" s="14"/>
      <c r="LQY35" s="14"/>
      <c r="LQZ35" s="14"/>
      <c r="LRA35" s="14"/>
      <c r="LRB35" s="14"/>
      <c r="LRC35" s="14"/>
      <c r="LRD35" s="14"/>
      <c r="LRE35" s="14"/>
      <c r="LRF35" s="14"/>
      <c r="LRG35" s="14"/>
      <c r="LRH35" s="14"/>
      <c r="LRI35" s="14"/>
      <c r="LRJ35" s="14"/>
      <c r="LRK35" s="14"/>
      <c r="LRL35" s="14"/>
      <c r="LRM35" s="14"/>
      <c r="LRN35" s="14"/>
      <c r="LRO35" s="14"/>
      <c r="LRP35" s="14"/>
      <c r="LRQ35" s="14"/>
      <c r="LRR35" s="14"/>
      <c r="LRS35" s="14"/>
      <c r="LRT35" s="14"/>
      <c r="LRU35" s="14"/>
      <c r="LRV35" s="14"/>
      <c r="LRW35" s="14"/>
      <c r="LRX35" s="14"/>
      <c r="LRY35" s="14"/>
      <c r="LRZ35" s="14"/>
      <c r="LSA35" s="14"/>
      <c r="LSB35" s="14"/>
      <c r="LSC35" s="14"/>
      <c r="LSD35" s="14"/>
      <c r="LSE35" s="14"/>
      <c r="LSF35" s="14"/>
      <c r="LSG35" s="14"/>
      <c r="LSH35" s="14"/>
      <c r="LSI35" s="14"/>
      <c r="LSJ35" s="14"/>
      <c r="LSK35" s="14"/>
      <c r="LSL35" s="14"/>
      <c r="LSM35" s="14"/>
      <c r="LSN35" s="14"/>
      <c r="LSO35" s="14"/>
      <c r="LSP35" s="14"/>
      <c r="LSQ35" s="14"/>
      <c r="LSR35" s="14"/>
      <c r="LSS35" s="14"/>
      <c r="LST35" s="14"/>
      <c r="LSU35" s="14"/>
      <c r="LSV35" s="14"/>
      <c r="LSW35" s="14"/>
      <c r="LSX35" s="14"/>
      <c r="LSY35" s="14"/>
      <c r="LSZ35" s="14"/>
      <c r="LTA35" s="14"/>
      <c r="LTB35" s="14"/>
      <c r="LTC35" s="14"/>
      <c r="LTD35" s="14"/>
      <c r="LTE35" s="14"/>
      <c r="LTF35" s="14"/>
      <c r="LTG35" s="14"/>
      <c r="LTH35" s="14"/>
      <c r="LTI35" s="14"/>
      <c r="LTJ35" s="14"/>
      <c r="LTK35" s="14"/>
      <c r="LTL35" s="14"/>
      <c r="LTM35" s="14"/>
      <c r="LTN35" s="14"/>
      <c r="LTO35" s="14"/>
      <c r="LTP35" s="14"/>
      <c r="LTQ35" s="14"/>
      <c r="LTR35" s="14"/>
      <c r="LTS35" s="14"/>
      <c r="LTT35" s="14"/>
      <c r="LTU35" s="14"/>
      <c r="LTV35" s="14"/>
      <c r="LTW35" s="14"/>
      <c r="LTX35" s="14"/>
      <c r="LTY35" s="14"/>
      <c r="LTZ35" s="14"/>
      <c r="LUA35" s="14"/>
      <c r="LUB35" s="14"/>
      <c r="LUC35" s="14"/>
      <c r="LUD35" s="14"/>
      <c r="LUE35" s="14"/>
      <c r="LUF35" s="14"/>
      <c r="LUG35" s="14"/>
      <c r="LUH35" s="14"/>
      <c r="LUI35" s="14"/>
      <c r="LUJ35" s="14"/>
      <c r="LUK35" s="14"/>
      <c r="LUL35" s="14"/>
      <c r="LUM35" s="14"/>
      <c r="LUN35" s="14"/>
      <c r="LUO35" s="14"/>
      <c r="LUP35" s="14"/>
      <c r="LUQ35" s="14"/>
      <c r="LUR35" s="14"/>
      <c r="LUS35" s="14"/>
      <c r="LUT35" s="14"/>
      <c r="LUU35" s="14"/>
      <c r="LUV35" s="14"/>
      <c r="LUW35" s="14"/>
      <c r="LUX35" s="14"/>
      <c r="LUY35" s="14"/>
      <c r="LUZ35" s="14"/>
      <c r="LVA35" s="14"/>
      <c r="LVB35" s="14"/>
      <c r="LVC35" s="14"/>
      <c r="LVD35" s="14"/>
      <c r="LVE35" s="14"/>
      <c r="LVF35" s="14"/>
      <c r="LVG35" s="14"/>
      <c r="LVH35" s="14"/>
      <c r="LVI35" s="14"/>
      <c r="LVJ35" s="14"/>
      <c r="LVK35" s="14"/>
      <c r="LVL35" s="14"/>
      <c r="LVM35" s="14"/>
      <c r="LVN35" s="14"/>
      <c r="LVO35" s="14"/>
      <c r="LVP35" s="14"/>
      <c r="LVQ35" s="14"/>
      <c r="LVR35" s="14"/>
      <c r="LVS35" s="14"/>
      <c r="LVT35" s="14"/>
      <c r="LVU35" s="14"/>
      <c r="LVV35" s="14"/>
      <c r="LVW35" s="14"/>
      <c r="LVX35" s="14"/>
      <c r="LVY35" s="14"/>
      <c r="LVZ35" s="14"/>
      <c r="LWA35" s="14"/>
      <c r="LWB35" s="14"/>
      <c r="LWC35" s="14"/>
      <c r="LWD35" s="14"/>
      <c r="LWE35" s="14"/>
      <c r="LWF35" s="14"/>
      <c r="LWG35" s="14"/>
      <c r="LWH35" s="14"/>
      <c r="LWI35" s="14"/>
      <c r="LWJ35" s="14"/>
      <c r="LWK35" s="14"/>
      <c r="LWL35" s="14"/>
      <c r="LWM35" s="14"/>
      <c r="LWN35" s="14"/>
      <c r="LWO35" s="14"/>
      <c r="LWP35" s="14"/>
      <c r="LWQ35" s="14"/>
      <c r="LWR35" s="14"/>
      <c r="LWS35" s="14"/>
      <c r="LWT35" s="14"/>
      <c r="LWU35" s="14"/>
      <c r="LWV35" s="14"/>
      <c r="LWW35" s="14"/>
      <c r="LWX35" s="14"/>
      <c r="LWY35" s="14"/>
      <c r="LWZ35" s="14"/>
      <c r="LXA35" s="14"/>
      <c r="LXB35" s="14"/>
      <c r="LXC35" s="14"/>
      <c r="LXD35" s="14"/>
      <c r="LXE35" s="14"/>
      <c r="LXF35" s="14"/>
      <c r="LXG35" s="14"/>
      <c r="LXH35" s="14"/>
      <c r="LXI35" s="14"/>
      <c r="LXJ35" s="14"/>
      <c r="LXK35" s="14"/>
      <c r="LXL35" s="14"/>
      <c r="LXM35" s="14"/>
      <c r="LXN35" s="14"/>
      <c r="LXO35" s="14"/>
      <c r="LXP35" s="14"/>
      <c r="LXQ35" s="14"/>
      <c r="LXR35" s="14"/>
      <c r="LXS35" s="14"/>
      <c r="LXT35" s="14"/>
      <c r="LXU35" s="14"/>
      <c r="LXV35" s="14"/>
      <c r="LXW35" s="14"/>
      <c r="LXX35" s="14"/>
      <c r="LXY35" s="14"/>
      <c r="LXZ35" s="14"/>
      <c r="LYA35" s="14"/>
      <c r="LYB35" s="14"/>
      <c r="LYC35" s="14"/>
      <c r="LYD35" s="14"/>
      <c r="LYE35" s="14"/>
      <c r="LYF35" s="14"/>
      <c r="LYG35" s="14"/>
      <c r="LYH35" s="14"/>
      <c r="LYI35" s="14"/>
      <c r="LYJ35" s="14"/>
      <c r="LYK35" s="14"/>
      <c r="LYL35" s="14"/>
      <c r="LYM35" s="14"/>
      <c r="LYN35" s="14"/>
      <c r="LYO35" s="14"/>
      <c r="LYP35" s="14"/>
      <c r="LYQ35" s="14"/>
      <c r="LYR35" s="14"/>
      <c r="LYS35" s="14"/>
      <c r="LYT35" s="14"/>
      <c r="LYU35" s="14"/>
      <c r="LYV35" s="14"/>
      <c r="LYW35" s="14"/>
      <c r="LYX35" s="14"/>
      <c r="LYY35" s="14"/>
      <c r="LYZ35" s="14"/>
      <c r="LZA35" s="14"/>
      <c r="LZB35" s="14"/>
      <c r="LZC35" s="14"/>
      <c r="LZD35" s="14"/>
      <c r="LZE35" s="14"/>
      <c r="LZF35" s="14"/>
      <c r="LZG35" s="14"/>
      <c r="LZH35" s="14"/>
      <c r="LZI35" s="14"/>
      <c r="LZJ35" s="14"/>
      <c r="LZK35" s="14"/>
      <c r="LZL35" s="14"/>
      <c r="LZM35" s="14"/>
      <c r="LZN35" s="14"/>
      <c r="LZO35" s="14"/>
      <c r="LZP35" s="14"/>
      <c r="LZQ35" s="14"/>
      <c r="LZR35" s="14"/>
      <c r="LZS35" s="14"/>
      <c r="LZT35" s="14"/>
      <c r="LZU35" s="14"/>
      <c r="LZV35" s="14"/>
      <c r="LZW35" s="14"/>
      <c r="LZX35" s="14"/>
      <c r="LZY35" s="14"/>
      <c r="LZZ35" s="14"/>
      <c r="MAA35" s="14"/>
      <c r="MAB35" s="14"/>
      <c r="MAC35" s="14"/>
      <c r="MAD35" s="14"/>
      <c r="MAE35" s="14"/>
      <c r="MAF35" s="14"/>
      <c r="MAG35" s="14"/>
      <c r="MAH35" s="14"/>
      <c r="MAI35" s="14"/>
      <c r="MAJ35" s="14"/>
      <c r="MAK35" s="14"/>
      <c r="MAL35" s="14"/>
      <c r="MAM35" s="14"/>
      <c r="MAN35" s="14"/>
      <c r="MAO35" s="14"/>
      <c r="MAP35" s="14"/>
      <c r="MAQ35" s="14"/>
      <c r="MAR35" s="14"/>
      <c r="MAS35" s="14"/>
      <c r="MAT35" s="14"/>
      <c r="MAU35" s="14"/>
      <c r="MAV35" s="14"/>
      <c r="MAW35" s="14"/>
      <c r="MAX35" s="14"/>
      <c r="MAY35" s="14"/>
      <c r="MAZ35" s="14"/>
      <c r="MBA35" s="14"/>
      <c r="MBB35" s="14"/>
      <c r="MBC35" s="14"/>
      <c r="MBD35" s="14"/>
      <c r="MBE35" s="14"/>
      <c r="MBF35" s="14"/>
      <c r="MBG35" s="14"/>
      <c r="MBH35" s="14"/>
      <c r="MBI35" s="14"/>
      <c r="MBJ35" s="14"/>
      <c r="MBK35" s="14"/>
      <c r="MBL35" s="14"/>
      <c r="MBM35" s="14"/>
      <c r="MBN35" s="14"/>
      <c r="MBO35" s="14"/>
      <c r="MBP35" s="14"/>
      <c r="MBQ35" s="14"/>
      <c r="MBR35" s="14"/>
      <c r="MBS35" s="14"/>
      <c r="MBT35" s="14"/>
      <c r="MBU35" s="14"/>
      <c r="MBV35" s="14"/>
      <c r="MBW35" s="14"/>
      <c r="MBX35" s="14"/>
      <c r="MBY35" s="14"/>
      <c r="MBZ35" s="14"/>
      <c r="MCA35" s="14"/>
      <c r="MCB35" s="14"/>
      <c r="MCC35" s="14"/>
      <c r="MCD35" s="14"/>
      <c r="MCE35" s="14"/>
      <c r="MCF35" s="14"/>
      <c r="MCG35" s="14"/>
      <c r="MCH35" s="14"/>
      <c r="MCI35" s="14"/>
      <c r="MCJ35" s="14"/>
      <c r="MCK35" s="14"/>
      <c r="MCL35" s="14"/>
      <c r="MCM35" s="14"/>
      <c r="MCN35" s="14"/>
      <c r="MCO35" s="14"/>
      <c r="MCP35" s="14"/>
      <c r="MCQ35" s="14"/>
      <c r="MCR35" s="14"/>
      <c r="MCS35" s="14"/>
      <c r="MCT35" s="14"/>
      <c r="MCU35" s="14"/>
      <c r="MCV35" s="14"/>
      <c r="MCW35" s="14"/>
      <c r="MCX35" s="14"/>
      <c r="MCY35" s="14"/>
      <c r="MCZ35" s="14"/>
      <c r="MDA35" s="14"/>
      <c r="MDB35" s="14"/>
      <c r="MDC35" s="14"/>
      <c r="MDD35" s="14"/>
      <c r="MDE35" s="14"/>
      <c r="MDF35" s="14"/>
      <c r="MDG35" s="14"/>
      <c r="MDH35" s="14"/>
      <c r="MDI35" s="14"/>
      <c r="MDJ35" s="14"/>
      <c r="MDK35" s="14"/>
      <c r="MDL35" s="14"/>
      <c r="MDM35" s="14"/>
      <c r="MDN35" s="14"/>
      <c r="MDO35" s="14"/>
      <c r="MDP35" s="14"/>
      <c r="MDQ35" s="14"/>
      <c r="MDR35" s="14"/>
      <c r="MDS35" s="14"/>
      <c r="MDT35" s="14"/>
      <c r="MDU35" s="14"/>
      <c r="MDV35" s="14"/>
      <c r="MDW35" s="14"/>
      <c r="MDX35" s="14"/>
      <c r="MDY35" s="14"/>
      <c r="MDZ35" s="14"/>
      <c r="MEA35" s="14"/>
      <c r="MEB35" s="14"/>
      <c r="MEC35" s="14"/>
      <c r="MED35" s="14"/>
      <c r="MEE35" s="14"/>
      <c r="MEF35" s="14"/>
      <c r="MEG35" s="14"/>
      <c r="MEH35" s="14"/>
      <c r="MEI35" s="14"/>
      <c r="MEJ35" s="14"/>
      <c r="MEK35" s="14"/>
      <c r="MEL35" s="14"/>
      <c r="MEM35" s="14"/>
      <c r="MEN35" s="14"/>
      <c r="MEO35" s="14"/>
      <c r="MEP35" s="14"/>
      <c r="MEQ35" s="14"/>
      <c r="MER35" s="14"/>
      <c r="MES35" s="14"/>
      <c r="MET35" s="14"/>
      <c r="MEU35" s="14"/>
      <c r="MEV35" s="14"/>
      <c r="MEW35" s="14"/>
      <c r="MEX35" s="14"/>
      <c r="MEY35" s="14"/>
      <c r="MEZ35" s="14"/>
      <c r="MFA35" s="14"/>
      <c r="MFB35" s="14"/>
      <c r="MFC35" s="14"/>
      <c r="MFD35" s="14"/>
      <c r="MFE35" s="14"/>
      <c r="MFF35" s="14"/>
      <c r="MFG35" s="14"/>
      <c r="MFH35" s="14"/>
      <c r="MFI35" s="14"/>
      <c r="MFJ35" s="14"/>
      <c r="MFK35" s="14"/>
      <c r="MFL35" s="14"/>
      <c r="MFM35" s="14"/>
      <c r="MFN35" s="14"/>
      <c r="MFO35" s="14"/>
      <c r="MFP35" s="14"/>
      <c r="MFQ35" s="14"/>
      <c r="MFR35" s="14"/>
      <c r="MFS35" s="14"/>
      <c r="MFT35" s="14"/>
      <c r="MFU35" s="14"/>
      <c r="MFV35" s="14"/>
      <c r="MFW35" s="14"/>
      <c r="MFX35" s="14"/>
      <c r="MFY35" s="14"/>
      <c r="MFZ35" s="14"/>
      <c r="MGA35" s="14"/>
      <c r="MGB35" s="14"/>
      <c r="MGC35" s="14"/>
      <c r="MGD35" s="14"/>
      <c r="MGE35" s="14"/>
      <c r="MGF35" s="14"/>
      <c r="MGG35" s="14"/>
      <c r="MGH35" s="14"/>
      <c r="MGI35" s="14"/>
      <c r="MGJ35" s="14"/>
      <c r="MGK35" s="14"/>
      <c r="MGL35" s="14"/>
      <c r="MGM35" s="14"/>
      <c r="MGN35" s="14"/>
      <c r="MGO35" s="14"/>
      <c r="MGP35" s="14"/>
      <c r="MGQ35" s="14"/>
      <c r="MGR35" s="14"/>
      <c r="MGS35" s="14"/>
      <c r="MGT35" s="14"/>
      <c r="MGU35" s="14"/>
      <c r="MGV35" s="14"/>
      <c r="MGW35" s="14"/>
      <c r="MGX35" s="14"/>
      <c r="MGY35" s="14"/>
      <c r="MGZ35" s="14"/>
      <c r="MHA35" s="14"/>
      <c r="MHB35" s="14"/>
      <c r="MHC35" s="14"/>
      <c r="MHD35" s="14"/>
      <c r="MHE35" s="14"/>
      <c r="MHF35" s="14"/>
      <c r="MHG35" s="14"/>
      <c r="MHH35" s="14"/>
      <c r="MHI35" s="14"/>
      <c r="MHJ35" s="14"/>
      <c r="MHK35" s="14"/>
      <c r="MHL35" s="14"/>
      <c r="MHM35" s="14"/>
      <c r="MHN35" s="14"/>
      <c r="MHO35" s="14"/>
      <c r="MHP35" s="14"/>
      <c r="MHQ35" s="14"/>
      <c r="MHR35" s="14"/>
      <c r="MHS35" s="14"/>
      <c r="MHT35" s="14"/>
      <c r="MHU35" s="14"/>
      <c r="MHV35" s="14"/>
      <c r="MHW35" s="14"/>
      <c r="MHX35" s="14"/>
      <c r="MHY35" s="14"/>
      <c r="MHZ35" s="14"/>
      <c r="MIA35" s="14"/>
      <c r="MIB35" s="14"/>
      <c r="MIC35" s="14"/>
      <c r="MID35" s="14"/>
      <c r="MIE35" s="14"/>
      <c r="MIF35" s="14"/>
      <c r="MIG35" s="14"/>
      <c r="MIH35" s="14"/>
      <c r="MII35" s="14"/>
      <c r="MIJ35" s="14"/>
      <c r="MIK35" s="14"/>
      <c r="MIL35" s="14"/>
      <c r="MIM35" s="14"/>
      <c r="MIN35" s="14"/>
      <c r="MIO35" s="14"/>
      <c r="MIP35" s="14"/>
      <c r="MIQ35" s="14"/>
      <c r="MIR35" s="14"/>
      <c r="MIS35" s="14"/>
      <c r="MIT35" s="14"/>
      <c r="MIU35" s="14"/>
      <c r="MIV35" s="14"/>
      <c r="MIW35" s="14"/>
      <c r="MIX35" s="14"/>
      <c r="MIY35" s="14"/>
      <c r="MIZ35" s="14"/>
      <c r="MJA35" s="14"/>
      <c r="MJB35" s="14"/>
      <c r="MJC35" s="14"/>
      <c r="MJD35" s="14"/>
      <c r="MJE35" s="14"/>
      <c r="MJF35" s="14"/>
      <c r="MJG35" s="14"/>
      <c r="MJH35" s="14"/>
      <c r="MJI35" s="14"/>
      <c r="MJJ35" s="14"/>
      <c r="MJK35" s="14"/>
      <c r="MJL35" s="14"/>
      <c r="MJM35" s="14"/>
      <c r="MJN35" s="14"/>
      <c r="MJO35" s="14"/>
      <c r="MJP35" s="14"/>
      <c r="MJQ35" s="14"/>
      <c r="MJR35" s="14"/>
      <c r="MJS35" s="14"/>
      <c r="MJT35" s="14"/>
      <c r="MJU35" s="14"/>
      <c r="MJV35" s="14"/>
      <c r="MJW35" s="14"/>
      <c r="MJX35" s="14"/>
      <c r="MJY35" s="14"/>
      <c r="MJZ35" s="14"/>
      <c r="MKA35" s="14"/>
      <c r="MKB35" s="14"/>
      <c r="MKC35" s="14"/>
      <c r="MKD35" s="14"/>
      <c r="MKE35" s="14"/>
      <c r="MKF35" s="14"/>
      <c r="MKG35" s="14"/>
      <c r="MKH35" s="14"/>
      <c r="MKI35" s="14"/>
      <c r="MKJ35" s="14"/>
      <c r="MKK35" s="14"/>
      <c r="MKL35" s="14"/>
      <c r="MKM35" s="14"/>
      <c r="MKN35" s="14"/>
      <c r="MKO35" s="14"/>
      <c r="MKP35" s="14"/>
      <c r="MKQ35" s="14"/>
      <c r="MKR35" s="14"/>
      <c r="MKS35" s="14"/>
      <c r="MKT35" s="14"/>
      <c r="MKU35" s="14"/>
      <c r="MKV35" s="14"/>
      <c r="MKW35" s="14"/>
      <c r="MKX35" s="14"/>
      <c r="MKY35" s="14"/>
      <c r="MKZ35" s="14"/>
      <c r="MLA35" s="14"/>
      <c r="MLB35" s="14"/>
      <c r="MLC35" s="14"/>
      <c r="MLD35" s="14"/>
      <c r="MLE35" s="14"/>
      <c r="MLF35" s="14"/>
      <c r="MLG35" s="14"/>
      <c r="MLH35" s="14"/>
      <c r="MLI35" s="14"/>
      <c r="MLJ35" s="14"/>
      <c r="MLK35" s="14"/>
      <c r="MLL35" s="14"/>
      <c r="MLM35" s="14"/>
      <c r="MLN35" s="14"/>
      <c r="MLO35" s="14"/>
      <c r="MLP35" s="14"/>
      <c r="MLQ35" s="14"/>
      <c r="MLR35" s="14"/>
      <c r="MLS35" s="14"/>
      <c r="MLT35" s="14"/>
      <c r="MLU35" s="14"/>
      <c r="MLV35" s="14"/>
      <c r="MLW35" s="14"/>
      <c r="MLX35" s="14"/>
      <c r="MLY35" s="14"/>
      <c r="MLZ35" s="14"/>
      <c r="MMA35" s="14"/>
      <c r="MMB35" s="14"/>
      <c r="MMC35" s="14"/>
      <c r="MMD35" s="14"/>
      <c r="MME35" s="14"/>
      <c r="MMF35" s="14"/>
      <c r="MMG35" s="14"/>
      <c r="MMH35" s="14"/>
      <c r="MMI35" s="14"/>
      <c r="MMJ35" s="14"/>
      <c r="MMK35" s="14"/>
      <c r="MML35" s="14"/>
      <c r="MMM35" s="14"/>
      <c r="MMN35" s="14"/>
      <c r="MMO35" s="14"/>
      <c r="MMP35" s="14"/>
      <c r="MMQ35" s="14"/>
      <c r="MMR35" s="14"/>
      <c r="MMS35" s="14"/>
      <c r="MMT35" s="14"/>
      <c r="MMU35" s="14"/>
      <c r="MMV35" s="14"/>
      <c r="MMW35" s="14"/>
      <c r="MMX35" s="14"/>
      <c r="MMY35" s="14"/>
      <c r="MMZ35" s="14"/>
      <c r="MNA35" s="14"/>
      <c r="MNB35" s="14"/>
      <c r="MNC35" s="14"/>
      <c r="MND35" s="14"/>
      <c r="MNE35" s="14"/>
      <c r="MNF35" s="14"/>
      <c r="MNG35" s="14"/>
      <c r="MNH35" s="14"/>
      <c r="MNI35" s="14"/>
      <c r="MNJ35" s="14"/>
      <c r="MNK35" s="14"/>
      <c r="MNL35" s="14"/>
      <c r="MNM35" s="14"/>
      <c r="MNN35" s="14"/>
      <c r="MNO35" s="14"/>
      <c r="MNP35" s="14"/>
      <c r="MNQ35" s="14"/>
      <c r="MNR35" s="14"/>
      <c r="MNS35" s="14"/>
      <c r="MNT35" s="14"/>
      <c r="MNU35" s="14"/>
      <c r="MNV35" s="14"/>
      <c r="MNW35" s="14"/>
      <c r="MNX35" s="14"/>
      <c r="MNY35" s="14"/>
      <c r="MNZ35" s="14"/>
      <c r="MOA35" s="14"/>
      <c r="MOB35" s="14"/>
      <c r="MOC35" s="14"/>
      <c r="MOD35" s="14"/>
      <c r="MOE35" s="14"/>
      <c r="MOF35" s="14"/>
      <c r="MOG35" s="14"/>
      <c r="MOH35" s="14"/>
      <c r="MOI35" s="14"/>
      <c r="MOJ35" s="14"/>
      <c r="MOK35" s="14"/>
      <c r="MOL35" s="14"/>
      <c r="MOM35" s="14"/>
      <c r="MON35" s="14"/>
      <c r="MOO35" s="14"/>
      <c r="MOP35" s="14"/>
      <c r="MOQ35" s="14"/>
      <c r="MOR35" s="14"/>
      <c r="MOS35" s="14"/>
      <c r="MOT35" s="14"/>
      <c r="MOU35" s="14"/>
      <c r="MOV35" s="14"/>
      <c r="MOW35" s="14"/>
      <c r="MOX35" s="14"/>
      <c r="MOY35" s="14"/>
      <c r="MOZ35" s="14"/>
      <c r="MPA35" s="14"/>
      <c r="MPB35" s="14"/>
      <c r="MPC35" s="14"/>
      <c r="MPD35" s="14"/>
      <c r="MPE35" s="14"/>
      <c r="MPF35" s="14"/>
      <c r="MPG35" s="14"/>
      <c r="MPH35" s="14"/>
      <c r="MPI35" s="14"/>
      <c r="MPJ35" s="14"/>
      <c r="MPK35" s="14"/>
      <c r="MPL35" s="14"/>
      <c r="MPM35" s="14"/>
      <c r="MPN35" s="14"/>
      <c r="MPO35" s="14"/>
      <c r="MPP35" s="14"/>
      <c r="MPQ35" s="14"/>
      <c r="MPR35" s="14"/>
      <c r="MPS35" s="14"/>
      <c r="MPT35" s="14"/>
      <c r="MPU35" s="14"/>
      <c r="MPV35" s="14"/>
      <c r="MPW35" s="14"/>
      <c r="MPX35" s="14"/>
      <c r="MPY35" s="14"/>
      <c r="MPZ35" s="14"/>
      <c r="MQA35" s="14"/>
      <c r="MQB35" s="14"/>
      <c r="MQC35" s="14"/>
      <c r="MQD35" s="14"/>
      <c r="MQE35" s="14"/>
      <c r="MQF35" s="14"/>
      <c r="MQG35" s="14"/>
      <c r="MQH35" s="14"/>
      <c r="MQI35" s="14"/>
      <c r="MQJ35" s="14"/>
      <c r="MQK35" s="14"/>
      <c r="MQL35" s="14"/>
      <c r="MQM35" s="14"/>
      <c r="MQN35" s="14"/>
      <c r="MQO35" s="14"/>
      <c r="MQP35" s="14"/>
      <c r="MQQ35" s="14"/>
      <c r="MQR35" s="14"/>
      <c r="MQS35" s="14"/>
      <c r="MQT35" s="14"/>
      <c r="MQU35" s="14"/>
      <c r="MQV35" s="14"/>
      <c r="MQW35" s="14"/>
      <c r="MQX35" s="14"/>
      <c r="MQY35" s="14"/>
      <c r="MQZ35" s="14"/>
      <c r="MRA35" s="14"/>
      <c r="MRB35" s="14"/>
      <c r="MRC35" s="14"/>
      <c r="MRD35" s="14"/>
      <c r="MRE35" s="14"/>
      <c r="MRF35" s="14"/>
      <c r="MRG35" s="14"/>
      <c r="MRH35" s="14"/>
      <c r="MRI35" s="14"/>
      <c r="MRJ35" s="14"/>
      <c r="MRK35" s="14"/>
      <c r="MRL35" s="14"/>
      <c r="MRM35" s="14"/>
      <c r="MRN35" s="14"/>
      <c r="MRO35" s="14"/>
      <c r="MRP35" s="14"/>
      <c r="MRQ35" s="14"/>
      <c r="MRR35" s="14"/>
      <c r="MRS35" s="14"/>
      <c r="MRT35" s="14"/>
      <c r="MRU35" s="14"/>
      <c r="MRV35" s="14"/>
      <c r="MRW35" s="14"/>
      <c r="MRX35" s="14"/>
      <c r="MRY35" s="14"/>
      <c r="MRZ35" s="14"/>
      <c r="MSA35" s="14"/>
      <c r="MSB35" s="14"/>
      <c r="MSC35" s="14"/>
      <c r="MSD35" s="14"/>
      <c r="MSE35" s="14"/>
      <c r="MSF35" s="14"/>
      <c r="MSG35" s="14"/>
      <c r="MSH35" s="14"/>
      <c r="MSI35" s="14"/>
      <c r="MSJ35" s="14"/>
      <c r="MSK35" s="14"/>
      <c r="MSL35" s="14"/>
      <c r="MSM35" s="14"/>
      <c r="MSN35" s="14"/>
      <c r="MSO35" s="14"/>
      <c r="MSP35" s="14"/>
      <c r="MSQ35" s="14"/>
      <c r="MSR35" s="14"/>
      <c r="MSS35" s="14"/>
      <c r="MST35" s="14"/>
      <c r="MSU35" s="14"/>
      <c r="MSV35" s="14"/>
      <c r="MSW35" s="14"/>
      <c r="MSX35" s="14"/>
      <c r="MSY35" s="14"/>
      <c r="MSZ35" s="14"/>
      <c r="MTA35" s="14"/>
      <c r="MTB35" s="14"/>
      <c r="MTC35" s="14"/>
      <c r="MTD35" s="14"/>
      <c r="MTE35" s="14"/>
      <c r="MTF35" s="14"/>
      <c r="MTG35" s="14"/>
      <c r="MTH35" s="14"/>
      <c r="MTI35" s="14"/>
      <c r="MTJ35" s="14"/>
      <c r="MTK35" s="14"/>
      <c r="MTL35" s="14"/>
      <c r="MTM35" s="14"/>
      <c r="MTN35" s="14"/>
      <c r="MTO35" s="14"/>
      <c r="MTP35" s="14"/>
      <c r="MTQ35" s="14"/>
      <c r="MTR35" s="14"/>
      <c r="MTS35" s="14"/>
      <c r="MTT35" s="14"/>
      <c r="MTU35" s="14"/>
      <c r="MTV35" s="14"/>
      <c r="MTW35" s="14"/>
      <c r="MTX35" s="14"/>
      <c r="MTY35" s="14"/>
      <c r="MTZ35" s="14"/>
      <c r="MUA35" s="14"/>
      <c r="MUB35" s="14"/>
      <c r="MUC35" s="14"/>
      <c r="MUD35" s="14"/>
      <c r="MUE35" s="14"/>
      <c r="MUF35" s="14"/>
      <c r="MUG35" s="14"/>
      <c r="MUH35" s="14"/>
      <c r="MUI35" s="14"/>
      <c r="MUJ35" s="14"/>
      <c r="MUK35" s="14"/>
      <c r="MUL35" s="14"/>
      <c r="MUM35" s="14"/>
      <c r="MUN35" s="14"/>
      <c r="MUO35" s="14"/>
      <c r="MUP35" s="14"/>
      <c r="MUQ35" s="14"/>
      <c r="MUR35" s="14"/>
      <c r="MUS35" s="14"/>
      <c r="MUT35" s="14"/>
      <c r="MUU35" s="14"/>
      <c r="MUV35" s="14"/>
      <c r="MUW35" s="14"/>
      <c r="MUX35" s="14"/>
      <c r="MUY35" s="14"/>
      <c r="MUZ35" s="14"/>
      <c r="MVA35" s="14"/>
      <c r="MVB35" s="14"/>
      <c r="MVC35" s="14"/>
      <c r="MVD35" s="14"/>
      <c r="MVE35" s="14"/>
      <c r="MVF35" s="14"/>
      <c r="MVG35" s="14"/>
      <c r="MVH35" s="14"/>
      <c r="MVI35" s="14"/>
      <c r="MVJ35" s="14"/>
      <c r="MVK35" s="14"/>
      <c r="MVL35" s="14"/>
      <c r="MVM35" s="14"/>
      <c r="MVN35" s="14"/>
      <c r="MVO35" s="14"/>
      <c r="MVP35" s="14"/>
      <c r="MVQ35" s="14"/>
      <c r="MVR35" s="14"/>
      <c r="MVS35" s="14"/>
      <c r="MVT35" s="14"/>
      <c r="MVU35" s="14"/>
      <c r="MVV35" s="14"/>
      <c r="MVW35" s="14"/>
      <c r="MVX35" s="14"/>
      <c r="MVY35" s="14"/>
      <c r="MVZ35" s="14"/>
      <c r="MWA35" s="14"/>
      <c r="MWB35" s="14"/>
      <c r="MWC35" s="14"/>
      <c r="MWD35" s="14"/>
      <c r="MWE35" s="14"/>
      <c r="MWF35" s="14"/>
      <c r="MWG35" s="14"/>
      <c r="MWH35" s="14"/>
      <c r="MWI35" s="14"/>
      <c r="MWJ35" s="14"/>
      <c r="MWK35" s="14"/>
      <c r="MWL35" s="14"/>
      <c r="MWM35" s="14"/>
      <c r="MWN35" s="14"/>
      <c r="MWO35" s="14"/>
      <c r="MWP35" s="14"/>
      <c r="MWQ35" s="14"/>
      <c r="MWR35" s="14"/>
      <c r="MWS35" s="14"/>
      <c r="MWT35" s="14"/>
      <c r="MWU35" s="14"/>
      <c r="MWV35" s="14"/>
      <c r="MWW35" s="14"/>
      <c r="MWX35" s="14"/>
      <c r="MWY35" s="14"/>
      <c r="MWZ35" s="14"/>
      <c r="MXA35" s="14"/>
      <c r="MXB35" s="14"/>
      <c r="MXC35" s="14"/>
      <c r="MXD35" s="14"/>
      <c r="MXE35" s="14"/>
      <c r="MXF35" s="14"/>
      <c r="MXG35" s="14"/>
      <c r="MXH35" s="14"/>
      <c r="MXI35" s="14"/>
      <c r="MXJ35" s="14"/>
      <c r="MXK35" s="14"/>
      <c r="MXL35" s="14"/>
      <c r="MXM35" s="14"/>
      <c r="MXN35" s="14"/>
      <c r="MXO35" s="14"/>
      <c r="MXP35" s="14"/>
      <c r="MXQ35" s="14"/>
      <c r="MXR35" s="14"/>
      <c r="MXS35" s="14"/>
      <c r="MXT35" s="14"/>
      <c r="MXU35" s="14"/>
      <c r="MXV35" s="14"/>
      <c r="MXW35" s="14"/>
      <c r="MXX35" s="14"/>
      <c r="MXY35" s="14"/>
      <c r="MXZ35" s="14"/>
      <c r="MYA35" s="14"/>
      <c r="MYB35" s="14"/>
      <c r="MYC35" s="14"/>
      <c r="MYD35" s="14"/>
      <c r="MYE35" s="14"/>
      <c r="MYF35" s="14"/>
      <c r="MYG35" s="14"/>
      <c r="MYH35" s="14"/>
      <c r="MYI35" s="14"/>
      <c r="MYJ35" s="14"/>
      <c r="MYK35" s="14"/>
      <c r="MYL35" s="14"/>
      <c r="MYM35" s="14"/>
      <c r="MYN35" s="14"/>
      <c r="MYO35" s="14"/>
      <c r="MYP35" s="14"/>
      <c r="MYQ35" s="14"/>
      <c r="MYR35" s="14"/>
      <c r="MYS35" s="14"/>
      <c r="MYT35" s="14"/>
      <c r="MYU35" s="14"/>
      <c r="MYV35" s="14"/>
      <c r="MYW35" s="14"/>
      <c r="MYX35" s="14"/>
      <c r="MYY35" s="14"/>
      <c r="MYZ35" s="14"/>
      <c r="MZA35" s="14"/>
      <c r="MZB35" s="14"/>
      <c r="MZC35" s="14"/>
      <c r="MZD35" s="14"/>
      <c r="MZE35" s="14"/>
      <c r="MZF35" s="14"/>
      <c r="MZG35" s="14"/>
      <c r="MZH35" s="14"/>
      <c r="MZI35" s="14"/>
      <c r="MZJ35" s="14"/>
      <c r="MZK35" s="14"/>
      <c r="MZL35" s="14"/>
      <c r="MZM35" s="14"/>
      <c r="MZN35" s="14"/>
      <c r="MZO35" s="14"/>
      <c r="MZP35" s="14"/>
      <c r="MZQ35" s="14"/>
      <c r="MZR35" s="14"/>
      <c r="MZS35" s="14"/>
      <c r="MZT35" s="14"/>
      <c r="MZU35" s="14"/>
      <c r="MZV35" s="14"/>
      <c r="MZW35" s="14"/>
      <c r="MZX35" s="14"/>
      <c r="MZY35" s="14"/>
      <c r="MZZ35" s="14"/>
      <c r="NAA35" s="14"/>
      <c r="NAB35" s="14"/>
      <c r="NAC35" s="14"/>
      <c r="NAD35" s="14"/>
      <c r="NAE35" s="14"/>
      <c r="NAF35" s="14"/>
      <c r="NAG35" s="14"/>
      <c r="NAH35" s="14"/>
      <c r="NAI35" s="14"/>
      <c r="NAJ35" s="14"/>
      <c r="NAK35" s="14"/>
      <c r="NAL35" s="14"/>
      <c r="NAM35" s="14"/>
      <c r="NAN35" s="14"/>
      <c r="NAO35" s="14"/>
      <c r="NAP35" s="14"/>
      <c r="NAQ35" s="14"/>
      <c r="NAR35" s="14"/>
      <c r="NAS35" s="14"/>
      <c r="NAT35" s="14"/>
      <c r="NAU35" s="14"/>
      <c r="NAV35" s="14"/>
      <c r="NAW35" s="14"/>
      <c r="NAX35" s="14"/>
      <c r="NAY35" s="14"/>
      <c r="NAZ35" s="14"/>
      <c r="NBA35" s="14"/>
      <c r="NBB35" s="14"/>
      <c r="NBC35" s="14"/>
      <c r="NBD35" s="14"/>
      <c r="NBE35" s="14"/>
      <c r="NBF35" s="14"/>
      <c r="NBG35" s="14"/>
      <c r="NBH35" s="14"/>
      <c r="NBI35" s="14"/>
      <c r="NBJ35" s="14"/>
      <c r="NBK35" s="14"/>
      <c r="NBL35" s="14"/>
      <c r="NBM35" s="14"/>
      <c r="NBN35" s="14"/>
      <c r="NBO35" s="14"/>
      <c r="NBP35" s="14"/>
      <c r="NBQ35" s="14"/>
      <c r="NBR35" s="14"/>
      <c r="NBS35" s="14"/>
      <c r="NBT35" s="14"/>
      <c r="NBU35" s="14"/>
      <c r="NBV35" s="14"/>
      <c r="NBW35" s="14"/>
      <c r="NBX35" s="14"/>
      <c r="NBY35" s="14"/>
      <c r="NBZ35" s="14"/>
      <c r="NCA35" s="14"/>
      <c r="NCB35" s="14"/>
      <c r="NCC35" s="14"/>
      <c r="NCD35" s="14"/>
      <c r="NCE35" s="14"/>
      <c r="NCF35" s="14"/>
      <c r="NCG35" s="14"/>
      <c r="NCH35" s="14"/>
      <c r="NCI35" s="14"/>
      <c r="NCJ35" s="14"/>
      <c r="NCK35" s="14"/>
      <c r="NCL35" s="14"/>
      <c r="NCM35" s="14"/>
      <c r="NCN35" s="14"/>
      <c r="NCO35" s="14"/>
      <c r="NCP35" s="14"/>
      <c r="NCQ35" s="14"/>
      <c r="NCR35" s="14"/>
      <c r="NCS35" s="14"/>
      <c r="NCT35" s="14"/>
      <c r="NCU35" s="14"/>
      <c r="NCV35" s="14"/>
      <c r="NCW35" s="14"/>
      <c r="NCX35" s="14"/>
      <c r="NCY35" s="14"/>
      <c r="NCZ35" s="14"/>
      <c r="NDA35" s="14"/>
      <c r="NDB35" s="14"/>
      <c r="NDC35" s="14"/>
      <c r="NDD35" s="14"/>
      <c r="NDE35" s="14"/>
      <c r="NDF35" s="14"/>
      <c r="NDG35" s="14"/>
      <c r="NDH35" s="14"/>
      <c r="NDI35" s="14"/>
      <c r="NDJ35" s="14"/>
      <c r="NDK35" s="14"/>
      <c r="NDL35" s="14"/>
      <c r="NDM35" s="14"/>
      <c r="NDN35" s="14"/>
      <c r="NDO35" s="14"/>
      <c r="NDP35" s="14"/>
      <c r="NDQ35" s="14"/>
      <c r="NDR35" s="14"/>
      <c r="NDS35" s="14"/>
      <c r="NDT35" s="14"/>
      <c r="NDU35" s="14"/>
      <c r="NDV35" s="14"/>
      <c r="NDW35" s="14"/>
      <c r="NDX35" s="14"/>
      <c r="NDY35" s="14"/>
      <c r="NDZ35" s="14"/>
      <c r="NEA35" s="14"/>
      <c r="NEB35" s="14"/>
      <c r="NEC35" s="14"/>
      <c r="NED35" s="14"/>
      <c r="NEE35" s="14"/>
      <c r="NEF35" s="14"/>
      <c r="NEG35" s="14"/>
      <c r="NEH35" s="14"/>
      <c r="NEI35" s="14"/>
      <c r="NEJ35" s="14"/>
      <c r="NEK35" s="14"/>
      <c r="NEL35" s="14"/>
      <c r="NEM35" s="14"/>
      <c r="NEN35" s="14"/>
      <c r="NEO35" s="14"/>
      <c r="NEP35" s="14"/>
      <c r="NEQ35" s="14"/>
      <c r="NER35" s="14"/>
      <c r="NES35" s="14"/>
      <c r="NET35" s="14"/>
      <c r="NEU35" s="14"/>
      <c r="NEV35" s="14"/>
      <c r="NEW35" s="14"/>
      <c r="NEX35" s="14"/>
      <c r="NEY35" s="14"/>
      <c r="NEZ35" s="14"/>
      <c r="NFA35" s="14"/>
      <c r="NFB35" s="14"/>
      <c r="NFC35" s="14"/>
      <c r="NFD35" s="14"/>
      <c r="NFE35" s="14"/>
      <c r="NFF35" s="14"/>
      <c r="NFG35" s="14"/>
      <c r="NFH35" s="14"/>
      <c r="NFI35" s="14"/>
      <c r="NFJ35" s="14"/>
      <c r="NFK35" s="14"/>
      <c r="NFL35" s="14"/>
      <c r="NFM35" s="14"/>
      <c r="NFN35" s="14"/>
      <c r="NFO35" s="14"/>
      <c r="NFP35" s="14"/>
      <c r="NFQ35" s="14"/>
      <c r="NFR35" s="14"/>
      <c r="NFS35" s="14"/>
      <c r="NFT35" s="14"/>
      <c r="NFU35" s="14"/>
      <c r="NFV35" s="14"/>
      <c r="NFW35" s="14"/>
      <c r="NFX35" s="14"/>
      <c r="NFY35" s="14"/>
      <c r="NFZ35" s="14"/>
      <c r="NGA35" s="14"/>
      <c r="NGB35" s="14"/>
      <c r="NGC35" s="14"/>
      <c r="NGD35" s="14"/>
      <c r="NGE35" s="14"/>
      <c r="NGF35" s="14"/>
      <c r="NGG35" s="14"/>
      <c r="NGH35" s="14"/>
      <c r="NGI35" s="14"/>
      <c r="NGJ35" s="14"/>
      <c r="NGK35" s="14"/>
      <c r="NGL35" s="14"/>
      <c r="NGM35" s="14"/>
      <c r="NGN35" s="14"/>
      <c r="NGO35" s="14"/>
      <c r="NGP35" s="14"/>
      <c r="NGQ35" s="14"/>
      <c r="NGR35" s="14"/>
      <c r="NGS35" s="14"/>
      <c r="NGT35" s="14"/>
      <c r="NGU35" s="14"/>
      <c r="NGV35" s="14"/>
      <c r="NGW35" s="14"/>
      <c r="NGX35" s="14"/>
      <c r="NGY35" s="14"/>
      <c r="NGZ35" s="14"/>
      <c r="NHA35" s="14"/>
      <c r="NHB35" s="14"/>
      <c r="NHC35" s="14"/>
      <c r="NHD35" s="14"/>
      <c r="NHE35" s="14"/>
      <c r="NHF35" s="14"/>
      <c r="NHG35" s="14"/>
      <c r="NHH35" s="14"/>
      <c r="NHI35" s="14"/>
      <c r="NHJ35" s="14"/>
      <c r="NHK35" s="14"/>
      <c r="NHL35" s="14"/>
      <c r="NHM35" s="14"/>
      <c r="NHN35" s="14"/>
      <c r="NHO35" s="14"/>
      <c r="NHP35" s="14"/>
      <c r="NHQ35" s="14"/>
      <c r="NHR35" s="14"/>
      <c r="NHS35" s="14"/>
      <c r="NHT35" s="14"/>
      <c r="NHU35" s="14"/>
      <c r="NHV35" s="14"/>
      <c r="NHW35" s="14"/>
      <c r="NHX35" s="14"/>
      <c r="NHY35" s="14"/>
      <c r="NHZ35" s="14"/>
      <c r="NIA35" s="14"/>
      <c r="NIB35" s="14"/>
      <c r="NIC35" s="14"/>
      <c r="NID35" s="14"/>
      <c r="NIE35" s="14"/>
      <c r="NIF35" s="14"/>
      <c r="NIG35" s="14"/>
      <c r="NIH35" s="14"/>
      <c r="NII35" s="14"/>
      <c r="NIJ35" s="14"/>
      <c r="NIK35" s="14"/>
      <c r="NIL35" s="14"/>
      <c r="NIM35" s="14"/>
      <c r="NIN35" s="14"/>
      <c r="NIO35" s="14"/>
      <c r="NIP35" s="14"/>
      <c r="NIQ35" s="14"/>
      <c r="NIR35" s="14"/>
      <c r="NIS35" s="14"/>
      <c r="NIT35" s="14"/>
      <c r="NIU35" s="14"/>
      <c r="NIV35" s="14"/>
      <c r="NIW35" s="14"/>
      <c r="NIX35" s="14"/>
      <c r="NIY35" s="14"/>
      <c r="NIZ35" s="14"/>
      <c r="NJA35" s="14"/>
      <c r="NJB35" s="14"/>
      <c r="NJC35" s="14"/>
      <c r="NJD35" s="14"/>
      <c r="NJE35" s="14"/>
      <c r="NJF35" s="14"/>
      <c r="NJG35" s="14"/>
      <c r="NJH35" s="14"/>
      <c r="NJI35" s="14"/>
      <c r="NJJ35" s="14"/>
      <c r="NJK35" s="14"/>
      <c r="NJL35" s="14"/>
      <c r="NJM35" s="14"/>
      <c r="NJN35" s="14"/>
      <c r="NJO35" s="14"/>
      <c r="NJP35" s="14"/>
      <c r="NJQ35" s="14"/>
      <c r="NJR35" s="14"/>
      <c r="NJS35" s="14"/>
      <c r="NJT35" s="14"/>
      <c r="NJU35" s="14"/>
      <c r="NJV35" s="14"/>
      <c r="NJW35" s="14"/>
      <c r="NJX35" s="14"/>
      <c r="NJY35" s="14"/>
      <c r="NJZ35" s="14"/>
      <c r="NKA35" s="14"/>
      <c r="NKB35" s="14"/>
      <c r="NKC35" s="14"/>
      <c r="NKD35" s="14"/>
      <c r="NKE35" s="14"/>
      <c r="NKF35" s="14"/>
      <c r="NKG35" s="14"/>
      <c r="NKH35" s="14"/>
      <c r="NKI35" s="14"/>
      <c r="NKJ35" s="14"/>
      <c r="NKK35" s="14"/>
      <c r="NKL35" s="14"/>
      <c r="NKM35" s="14"/>
      <c r="NKN35" s="14"/>
      <c r="NKO35" s="14"/>
      <c r="NKP35" s="14"/>
      <c r="NKQ35" s="14"/>
      <c r="NKR35" s="14"/>
      <c r="NKS35" s="14"/>
      <c r="NKT35" s="14"/>
      <c r="NKU35" s="14"/>
      <c r="NKV35" s="14"/>
      <c r="NKW35" s="14"/>
      <c r="NKX35" s="14"/>
      <c r="NKY35" s="14"/>
      <c r="NKZ35" s="14"/>
      <c r="NLA35" s="14"/>
      <c r="NLB35" s="14"/>
      <c r="NLC35" s="14"/>
      <c r="NLD35" s="14"/>
      <c r="NLE35" s="14"/>
      <c r="NLF35" s="14"/>
      <c r="NLG35" s="14"/>
      <c r="NLH35" s="14"/>
      <c r="NLI35" s="14"/>
      <c r="NLJ35" s="14"/>
      <c r="NLK35" s="14"/>
      <c r="NLL35" s="14"/>
      <c r="NLM35" s="14"/>
      <c r="NLN35" s="14"/>
      <c r="NLO35" s="14"/>
      <c r="NLP35" s="14"/>
      <c r="NLQ35" s="14"/>
      <c r="NLR35" s="14"/>
      <c r="NLS35" s="14"/>
      <c r="NLT35" s="14"/>
      <c r="NLU35" s="14"/>
      <c r="NLV35" s="14"/>
      <c r="NLW35" s="14"/>
      <c r="NLX35" s="14"/>
      <c r="NLY35" s="14"/>
      <c r="NLZ35" s="14"/>
      <c r="NMA35" s="14"/>
      <c r="NMB35" s="14"/>
      <c r="NMC35" s="14"/>
      <c r="NMD35" s="14"/>
      <c r="NME35" s="14"/>
      <c r="NMF35" s="14"/>
      <c r="NMG35" s="14"/>
      <c r="NMH35" s="14"/>
      <c r="NMI35" s="14"/>
      <c r="NMJ35" s="14"/>
      <c r="NMK35" s="14"/>
      <c r="NML35" s="14"/>
      <c r="NMM35" s="14"/>
      <c r="NMN35" s="14"/>
      <c r="NMO35" s="14"/>
      <c r="NMP35" s="14"/>
      <c r="NMQ35" s="14"/>
      <c r="NMR35" s="14"/>
      <c r="NMS35" s="14"/>
      <c r="NMT35" s="14"/>
      <c r="NMU35" s="14"/>
      <c r="NMV35" s="14"/>
      <c r="NMW35" s="14"/>
      <c r="NMX35" s="14"/>
      <c r="NMY35" s="14"/>
      <c r="NMZ35" s="14"/>
      <c r="NNA35" s="14"/>
      <c r="NNB35" s="14"/>
      <c r="NNC35" s="14"/>
      <c r="NND35" s="14"/>
      <c r="NNE35" s="14"/>
      <c r="NNF35" s="14"/>
      <c r="NNG35" s="14"/>
      <c r="NNH35" s="14"/>
      <c r="NNI35" s="14"/>
      <c r="NNJ35" s="14"/>
      <c r="NNK35" s="14"/>
      <c r="NNL35" s="14"/>
      <c r="NNM35" s="14"/>
      <c r="NNN35" s="14"/>
      <c r="NNO35" s="14"/>
      <c r="NNP35" s="14"/>
      <c r="NNQ35" s="14"/>
      <c r="NNR35" s="14"/>
      <c r="NNS35" s="14"/>
      <c r="NNT35" s="14"/>
      <c r="NNU35" s="14"/>
      <c r="NNV35" s="14"/>
      <c r="NNW35" s="14"/>
      <c r="NNX35" s="14"/>
      <c r="NNY35" s="14"/>
      <c r="NNZ35" s="14"/>
      <c r="NOA35" s="14"/>
      <c r="NOB35" s="14"/>
      <c r="NOC35" s="14"/>
      <c r="NOD35" s="14"/>
      <c r="NOE35" s="14"/>
      <c r="NOF35" s="14"/>
      <c r="NOG35" s="14"/>
      <c r="NOH35" s="14"/>
      <c r="NOI35" s="14"/>
      <c r="NOJ35" s="14"/>
      <c r="NOK35" s="14"/>
      <c r="NOL35" s="14"/>
      <c r="NOM35" s="14"/>
      <c r="NON35" s="14"/>
      <c r="NOO35" s="14"/>
      <c r="NOP35" s="14"/>
      <c r="NOQ35" s="14"/>
      <c r="NOR35" s="14"/>
      <c r="NOS35" s="14"/>
      <c r="NOT35" s="14"/>
      <c r="NOU35" s="14"/>
      <c r="NOV35" s="14"/>
      <c r="NOW35" s="14"/>
      <c r="NOX35" s="14"/>
      <c r="NOY35" s="14"/>
      <c r="NOZ35" s="14"/>
      <c r="NPA35" s="14"/>
      <c r="NPB35" s="14"/>
      <c r="NPC35" s="14"/>
      <c r="NPD35" s="14"/>
      <c r="NPE35" s="14"/>
      <c r="NPF35" s="14"/>
      <c r="NPG35" s="14"/>
      <c r="NPH35" s="14"/>
      <c r="NPI35" s="14"/>
      <c r="NPJ35" s="14"/>
      <c r="NPK35" s="14"/>
      <c r="NPL35" s="14"/>
      <c r="NPM35" s="14"/>
      <c r="NPN35" s="14"/>
      <c r="NPO35" s="14"/>
      <c r="NPP35" s="14"/>
      <c r="NPQ35" s="14"/>
      <c r="NPR35" s="14"/>
      <c r="NPS35" s="14"/>
      <c r="NPT35" s="14"/>
      <c r="NPU35" s="14"/>
      <c r="NPV35" s="14"/>
      <c r="NPW35" s="14"/>
      <c r="NPX35" s="14"/>
      <c r="NPY35" s="14"/>
      <c r="NPZ35" s="14"/>
      <c r="NQA35" s="14"/>
      <c r="NQB35" s="14"/>
      <c r="NQC35" s="14"/>
      <c r="NQD35" s="14"/>
      <c r="NQE35" s="14"/>
      <c r="NQF35" s="14"/>
      <c r="NQG35" s="14"/>
      <c r="NQH35" s="14"/>
      <c r="NQI35" s="14"/>
      <c r="NQJ35" s="14"/>
      <c r="NQK35" s="14"/>
      <c r="NQL35" s="14"/>
      <c r="NQM35" s="14"/>
      <c r="NQN35" s="14"/>
      <c r="NQO35" s="14"/>
      <c r="NQP35" s="14"/>
      <c r="NQQ35" s="14"/>
      <c r="NQR35" s="14"/>
      <c r="NQS35" s="14"/>
      <c r="NQT35" s="14"/>
      <c r="NQU35" s="14"/>
      <c r="NQV35" s="14"/>
      <c r="NQW35" s="14"/>
      <c r="NQX35" s="14"/>
      <c r="NQY35" s="14"/>
      <c r="NQZ35" s="14"/>
      <c r="NRA35" s="14"/>
      <c r="NRB35" s="14"/>
      <c r="NRC35" s="14"/>
      <c r="NRD35" s="14"/>
      <c r="NRE35" s="14"/>
      <c r="NRF35" s="14"/>
      <c r="NRG35" s="14"/>
      <c r="NRH35" s="14"/>
      <c r="NRI35" s="14"/>
      <c r="NRJ35" s="14"/>
      <c r="NRK35" s="14"/>
      <c r="NRL35" s="14"/>
      <c r="NRM35" s="14"/>
      <c r="NRN35" s="14"/>
      <c r="NRO35" s="14"/>
      <c r="NRP35" s="14"/>
      <c r="NRQ35" s="14"/>
      <c r="NRR35" s="14"/>
      <c r="NRS35" s="14"/>
      <c r="NRT35" s="14"/>
      <c r="NRU35" s="14"/>
      <c r="NRV35" s="14"/>
      <c r="NRW35" s="14"/>
      <c r="NRX35" s="14"/>
      <c r="NRY35" s="14"/>
      <c r="NRZ35" s="14"/>
      <c r="NSA35" s="14"/>
      <c r="NSB35" s="14"/>
      <c r="NSC35" s="14"/>
      <c r="NSD35" s="14"/>
      <c r="NSE35" s="14"/>
      <c r="NSF35" s="14"/>
      <c r="NSG35" s="14"/>
      <c r="NSH35" s="14"/>
      <c r="NSI35" s="14"/>
      <c r="NSJ35" s="14"/>
      <c r="NSK35" s="14"/>
      <c r="NSL35" s="14"/>
      <c r="NSM35" s="14"/>
      <c r="NSN35" s="14"/>
      <c r="NSO35" s="14"/>
      <c r="NSP35" s="14"/>
      <c r="NSQ35" s="14"/>
      <c r="NSR35" s="14"/>
      <c r="NSS35" s="14"/>
      <c r="NST35" s="14"/>
      <c r="NSU35" s="14"/>
      <c r="NSV35" s="14"/>
      <c r="NSW35" s="14"/>
      <c r="NSX35" s="14"/>
      <c r="NSY35" s="14"/>
      <c r="NSZ35" s="14"/>
      <c r="NTA35" s="14"/>
      <c r="NTB35" s="14"/>
      <c r="NTC35" s="14"/>
      <c r="NTD35" s="14"/>
      <c r="NTE35" s="14"/>
      <c r="NTF35" s="14"/>
      <c r="NTG35" s="14"/>
      <c r="NTH35" s="14"/>
      <c r="NTI35" s="14"/>
      <c r="NTJ35" s="14"/>
      <c r="NTK35" s="14"/>
      <c r="NTL35" s="14"/>
      <c r="NTM35" s="14"/>
      <c r="NTN35" s="14"/>
      <c r="NTO35" s="14"/>
      <c r="NTP35" s="14"/>
      <c r="NTQ35" s="14"/>
      <c r="NTR35" s="14"/>
      <c r="NTS35" s="14"/>
      <c r="NTT35" s="14"/>
      <c r="NTU35" s="14"/>
      <c r="NTV35" s="14"/>
      <c r="NTW35" s="14"/>
      <c r="NTX35" s="14"/>
      <c r="NTY35" s="14"/>
      <c r="NTZ35" s="14"/>
      <c r="NUA35" s="14"/>
      <c r="NUB35" s="14"/>
      <c r="NUC35" s="14"/>
      <c r="NUD35" s="14"/>
      <c r="NUE35" s="14"/>
      <c r="NUF35" s="14"/>
      <c r="NUG35" s="14"/>
      <c r="NUH35" s="14"/>
      <c r="NUI35" s="14"/>
      <c r="NUJ35" s="14"/>
      <c r="NUK35" s="14"/>
      <c r="NUL35" s="14"/>
      <c r="NUM35" s="14"/>
      <c r="NUN35" s="14"/>
      <c r="NUO35" s="14"/>
      <c r="NUP35" s="14"/>
      <c r="NUQ35" s="14"/>
      <c r="NUR35" s="14"/>
      <c r="NUS35" s="14"/>
      <c r="NUT35" s="14"/>
      <c r="NUU35" s="14"/>
      <c r="NUV35" s="14"/>
      <c r="NUW35" s="14"/>
      <c r="NUX35" s="14"/>
      <c r="NUY35" s="14"/>
      <c r="NUZ35" s="14"/>
      <c r="NVA35" s="14"/>
      <c r="NVB35" s="14"/>
      <c r="NVC35" s="14"/>
      <c r="NVD35" s="14"/>
      <c r="NVE35" s="14"/>
      <c r="NVF35" s="14"/>
      <c r="NVG35" s="14"/>
      <c r="NVH35" s="14"/>
      <c r="NVI35" s="14"/>
      <c r="NVJ35" s="14"/>
      <c r="NVK35" s="14"/>
      <c r="NVL35" s="14"/>
      <c r="NVM35" s="14"/>
      <c r="NVN35" s="14"/>
      <c r="NVO35" s="14"/>
      <c r="NVP35" s="14"/>
      <c r="NVQ35" s="14"/>
      <c r="NVR35" s="14"/>
      <c r="NVS35" s="14"/>
      <c r="NVT35" s="14"/>
      <c r="NVU35" s="14"/>
      <c r="NVV35" s="14"/>
      <c r="NVW35" s="14"/>
      <c r="NVX35" s="14"/>
      <c r="NVY35" s="14"/>
      <c r="NVZ35" s="14"/>
      <c r="NWA35" s="14"/>
      <c r="NWB35" s="14"/>
      <c r="NWC35" s="14"/>
      <c r="NWD35" s="14"/>
      <c r="NWE35" s="14"/>
      <c r="NWF35" s="14"/>
      <c r="NWG35" s="14"/>
      <c r="NWH35" s="14"/>
      <c r="NWI35" s="14"/>
      <c r="NWJ35" s="14"/>
      <c r="NWK35" s="14"/>
      <c r="NWL35" s="14"/>
      <c r="NWM35" s="14"/>
      <c r="NWN35" s="14"/>
      <c r="NWO35" s="14"/>
      <c r="NWP35" s="14"/>
      <c r="NWQ35" s="14"/>
      <c r="NWR35" s="14"/>
      <c r="NWS35" s="14"/>
      <c r="NWT35" s="14"/>
      <c r="NWU35" s="14"/>
      <c r="NWV35" s="14"/>
      <c r="NWW35" s="14"/>
      <c r="NWX35" s="14"/>
      <c r="NWY35" s="14"/>
      <c r="NWZ35" s="14"/>
      <c r="NXA35" s="14"/>
      <c r="NXB35" s="14"/>
      <c r="NXC35" s="14"/>
      <c r="NXD35" s="14"/>
      <c r="NXE35" s="14"/>
      <c r="NXF35" s="14"/>
      <c r="NXG35" s="14"/>
      <c r="NXH35" s="14"/>
      <c r="NXI35" s="14"/>
      <c r="NXJ35" s="14"/>
      <c r="NXK35" s="14"/>
      <c r="NXL35" s="14"/>
      <c r="NXM35" s="14"/>
      <c r="NXN35" s="14"/>
      <c r="NXO35" s="14"/>
      <c r="NXP35" s="14"/>
      <c r="NXQ35" s="14"/>
      <c r="NXR35" s="14"/>
      <c r="NXS35" s="14"/>
      <c r="NXT35" s="14"/>
      <c r="NXU35" s="14"/>
      <c r="NXV35" s="14"/>
      <c r="NXW35" s="14"/>
      <c r="NXX35" s="14"/>
      <c r="NXY35" s="14"/>
      <c r="NXZ35" s="14"/>
      <c r="NYA35" s="14"/>
      <c r="NYB35" s="14"/>
      <c r="NYC35" s="14"/>
      <c r="NYD35" s="14"/>
      <c r="NYE35" s="14"/>
      <c r="NYF35" s="14"/>
      <c r="NYG35" s="14"/>
      <c r="NYH35" s="14"/>
      <c r="NYI35" s="14"/>
      <c r="NYJ35" s="14"/>
      <c r="NYK35" s="14"/>
      <c r="NYL35" s="14"/>
      <c r="NYM35" s="14"/>
      <c r="NYN35" s="14"/>
      <c r="NYO35" s="14"/>
      <c r="NYP35" s="14"/>
      <c r="NYQ35" s="14"/>
      <c r="NYR35" s="14"/>
      <c r="NYS35" s="14"/>
      <c r="NYT35" s="14"/>
      <c r="NYU35" s="14"/>
      <c r="NYV35" s="14"/>
      <c r="NYW35" s="14"/>
      <c r="NYX35" s="14"/>
      <c r="NYY35" s="14"/>
      <c r="NYZ35" s="14"/>
      <c r="NZA35" s="14"/>
      <c r="NZB35" s="14"/>
      <c r="NZC35" s="14"/>
      <c r="NZD35" s="14"/>
      <c r="NZE35" s="14"/>
      <c r="NZF35" s="14"/>
      <c r="NZG35" s="14"/>
      <c r="NZH35" s="14"/>
      <c r="NZI35" s="14"/>
      <c r="NZJ35" s="14"/>
      <c r="NZK35" s="14"/>
      <c r="NZL35" s="14"/>
      <c r="NZM35" s="14"/>
      <c r="NZN35" s="14"/>
      <c r="NZO35" s="14"/>
      <c r="NZP35" s="14"/>
      <c r="NZQ35" s="14"/>
      <c r="NZR35" s="14"/>
      <c r="NZS35" s="14"/>
      <c r="NZT35" s="14"/>
      <c r="NZU35" s="14"/>
      <c r="NZV35" s="14"/>
      <c r="NZW35" s="14"/>
      <c r="NZX35" s="14"/>
      <c r="NZY35" s="14"/>
      <c r="NZZ35" s="14"/>
      <c r="OAA35" s="14"/>
      <c r="OAB35" s="14"/>
      <c r="OAC35" s="14"/>
      <c r="OAD35" s="14"/>
      <c r="OAE35" s="14"/>
      <c r="OAF35" s="14"/>
      <c r="OAG35" s="14"/>
      <c r="OAH35" s="14"/>
      <c r="OAI35" s="14"/>
      <c r="OAJ35" s="14"/>
      <c r="OAK35" s="14"/>
      <c r="OAL35" s="14"/>
      <c r="OAM35" s="14"/>
      <c r="OAN35" s="14"/>
      <c r="OAO35" s="14"/>
      <c r="OAP35" s="14"/>
      <c r="OAQ35" s="14"/>
      <c r="OAR35" s="14"/>
      <c r="OAS35" s="14"/>
      <c r="OAT35" s="14"/>
      <c r="OAU35" s="14"/>
      <c r="OAV35" s="14"/>
      <c r="OAW35" s="14"/>
      <c r="OAX35" s="14"/>
      <c r="OAY35" s="14"/>
      <c r="OAZ35" s="14"/>
      <c r="OBA35" s="14"/>
      <c r="OBB35" s="14"/>
      <c r="OBC35" s="14"/>
      <c r="OBD35" s="14"/>
      <c r="OBE35" s="14"/>
      <c r="OBF35" s="14"/>
      <c r="OBG35" s="14"/>
      <c r="OBH35" s="14"/>
      <c r="OBI35" s="14"/>
      <c r="OBJ35" s="14"/>
      <c r="OBK35" s="14"/>
      <c r="OBL35" s="14"/>
      <c r="OBM35" s="14"/>
      <c r="OBN35" s="14"/>
      <c r="OBO35" s="14"/>
      <c r="OBP35" s="14"/>
      <c r="OBQ35" s="14"/>
      <c r="OBR35" s="14"/>
      <c r="OBS35" s="14"/>
      <c r="OBT35" s="14"/>
      <c r="OBU35" s="14"/>
      <c r="OBV35" s="14"/>
      <c r="OBW35" s="14"/>
      <c r="OBX35" s="14"/>
      <c r="OBY35" s="14"/>
      <c r="OBZ35" s="14"/>
      <c r="OCA35" s="14"/>
      <c r="OCB35" s="14"/>
      <c r="OCC35" s="14"/>
      <c r="OCD35" s="14"/>
      <c r="OCE35" s="14"/>
      <c r="OCF35" s="14"/>
      <c r="OCG35" s="14"/>
      <c r="OCH35" s="14"/>
      <c r="OCI35" s="14"/>
      <c r="OCJ35" s="14"/>
      <c r="OCK35" s="14"/>
      <c r="OCL35" s="14"/>
      <c r="OCM35" s="14"/>
      <c r="OCN35" s="14"/>
      <c r="OCO35" s="14"/>
      <c r="OCP35" s="14"/>
      <c r="OCQ35" s="14"/>
      <c r="OCR35" s="14"/>
      <c r="OCS35" s="14"/>
      <c r="OCT35" s="14"/>
      <c r="OCU35" s="14"/>
      <c r="OCV35" s="14"/>
      <c r="OCW35" s="14"/>
      <c r="OCX35" s="14"/>
      <c r="OCY35" s="14"/>
      <c r="OCZ35" s="14"/>
      <c r="ODA35" s="14"/>
      <c r="ODB35" s="14"/>
      <c r="ODC35" s="14"/>
      <c r="ODD35" s="14"/>
      <c r="ODE35" s="14"/>
      <c r="ODF35" s="14"/>
      <c r="ODG35" s="14"/>
      <c r="ODH35" s="14"/>
      <c r="ODI35" s="14"/>
      <c r="ODJ35" s="14"/>
      <c r="ODK35" s="14"/>
      <c r="ODL35" s="14"/>
      <c r="ODM35" s="14"/>
      <c r="ODN35" s="14"/>
      <c r="ODO35" s="14"/>
      <c r="ODP35" s="14"/>
      <c r="ODQ35" s="14"/>
      <c r="ODR35" s="14"/>
      <c r="ODS35" s="14"/>
      <c r="ODT35" s="14"/>
      <c r="ODU35" s="14"/>
      <c r="ODV35" s="14"/>
      <c r="ODW35" s="14"/>
      <c r="ODX35" s="14"/>
      <c r="ODY35" s="14"/>
      <c r="ODZ35" s="14"/>
      <c r="OEA35" s="14"/>
      <c r="OEB35" s="14"/>
      <c r="OEC35" s="14"/>
      <c r="OED35" s="14"/>
      <c r="OEE35" s="14"/>
      <c r="OEF35" s="14"/>
      <c r="OEG35" s="14"/>
      <c r="OEH35" s="14"/>
      <c r="OEI35" s="14"/>
      <c r="OEJ35" s="14"/>
      <c r="OEK35" s="14"/>
      <c r="OEL35" s="14"/>
      <c r="OEM35" s="14"/>
      <c r="OEN35" s="14"/>
      <c r="OEO35" s="14"/>
      <c r="OEP35" s="14"/>
      <c r="OEQ35" s="14"/>
      <c r="OER35" s="14"/>
      <c r="OES35" s="14"/>
      <c r="OET35" s="14"/>
      <c r="OEU35" s="14"/>
      <c r="OEV35" s="14"/>
      <c r="OEW35" s="14"/>
      <c r="OEX35" s="14"/>
      <c r="OEY35" s="14"/>
      <c r="OEZ35" s="14"/>
      <c r="OFA35" s="14"/>
      <c r="OFB35" s="14"/>
      <c r="OFC35" s="14"/>
      <c r="OFD35" s="14"/>
      <c r="OFE35" s="14"/>
      <c r="OFF35" s="14"/>
      <c r="OFG35" s="14"/>
      <c r="OFH35" s="14"/>
      <c r="OFI35" s="14"/>
      <c r="OFJ35" s="14"/>
      <c r="OFK35" s="14"/>
      <c r="OFL35" s="14"/>
      <c r="OFM35" s="14"/>
      <c r="OFN35" s="14"/>
      <c r="OFO35" s="14"/>
      <c r="OFP35" s="14"/>
      <c r="OFQ35" s="14"/>
      <c r="OFR35" s="14"/>
      <c r="OFS35" s="14"/>
      <c r="OFT35" s="14"/>
      <c r="OFU35" s="14"/>
      <c r="OFV35" s="14"/>
      <c r="OFW35" s="14"/>
      <c r="OFX35" s="14"/>
      <c r="OFY35" s="14"/>
      <c r="OFZ35" s="14"/>
      <c r="OGA35" s="14"/>
      <c r="OGB35" s="14"/>
      <c r="OGC35" s="14"/>
      <c r="OGD35" s="14"/>
      <c r="OGE35" s="14"/>
      <c r="OGF35" s="14"/>
      <c r="OGG35" s="14"/>
      <c r="OGH35" s="14"/>
      <c r="OGI35" s="14"/>
      <c r="OGJ35" s="14"/>
      <c r="OGK35" s="14"/>
      <c r="OGL35" s="14"/>
      <c r="OGM35" s="14"/>
      <c r="OGN35" s="14"/>
      <c r="OGO35" s="14"/>
      <c r="OGP35" s="14"/>
      <c r="OGQ35" s="14"/>
      <c r="OGR35" s="14"/>
      <c r="OGS35" s="14"/>
      <c r="OGT35" s="14"/>
      <c r="OGU35" s="14"/>
      <c r="OGV35" s="14"/>
      <c r="OGW35" s="14"/>
      <c r="OGX35" s="14"/>
      <c r="OGY35" s="14"/>
      <c r="OGZ35" s="14"/>
      <c r="OHA35" s="14"/>
      <c r="OHB35" s="14"/>
      <c r="OHC35" s="14"/>
      <c r="OHD35" s="14"/>
      <c r="OHE35" s="14"/>
      <c r="OHF35" s="14"/>
      <c r="OHG35" s="14"/>
      <c r="OHH35" s="14"/>
      <c r="OHI35" s="14"/>
      <c r="OHJ35" s="14"/>
      <c r="OHK35" s="14"/>
      <c r="OHL35" s="14"/>
      <c r="OHM35" s="14"/>
      <c r="OHN35" s="14"/>
      <c r="OHO35" s="14"/>
      <c r="OHP35" s="14"/>
      <c r="OHQ35" s="14"/>
      <c r="OHR35" s="14"/>
      <c r="OHS35" s="14"/>
      <c r="OHT35" s="14"/>
      <c r="OHU35" s="14"/>
      <c r="OHV35" s="14"/>
      <c r="OHW35" s="14"/>
      <c r="OHX35" s="14"/>
      <c r="OHY35" s="14"/>
      <c r="OHZ35" s="14"/>
      <c r="OIA35" s="14"/>
      <c r="OIB35" s="14"/>
      <c r="OIC35" s="14"/>
      <c r="OID35" s="14"/>
      <c r="OIE35" s="14"/>
      <c r="OIF35" s="14"/>
      <c r="OIG35" s="14"/>
      <c r="OIH35" s="14"/>
      <c r="OII35" s="14"/>
      <c r="OIJ35" s="14"/>
      <c r="OIK35" s="14"/>
      <c r="OIL35" s="14"/>
      <c r="OIM35" s="14"/>
      <c r="OIN35" s="14"/>
      <c r="OIO35" s="14"/>
      <c r="OIP35" s="14"/>
      <c r="OIQ35" s="14"/>
      <c r="OIR35" s="14"/>
      <c r="OIS35" s="14"/>
      <c r="OIT35" s="14"/>
      <c r="OIU35" s="14"/>
      <c r="OIV35" s="14"/>
      <c r="OIW35" s="14"/>
      <c r="OIX35" s="14"/>
      <c r="OIY35" s="14"/>
      <c r="OIZ35" s="14"/>
      <c r="OJA35" s="14"/>
      <c r="OJB35" s="14"/>
      <c r="OJC35" s="14"/>
      <c r="OJD35" s="14"/>
      <c r="OJE35" s="14"/>
      <c r="OJF35" s="14"/>
      <c r="OJG35" s="14"/>
      <c r="OJH35" s="14"/>
      <c r="OJI35" s="14"/>
      <c r="OJJ35" s="14"/>
      <c r="OJK35" s="14"/>
      <c r="OJL35" s="14"/>
      <c r="OJM35" s="14"/>
      <c r="OJN35" s="14"/>
      <c r="OJO35" s="14"/>
      <c r="OJP35" s="14"/>
      <c r="OJQ35" s="14"/>
      <c r="OJR35" s="14"/>
      <c r="OJS35" s="14"/>
      <c r="OJT35" s="14"/>
      <c r="OJU35" s="14"/>
      <c r="OJV35" s="14"/>
      <c r="OJW35" s="14"/>
      <c r="OJX35" s="14"/>
      <c r="OJY35" s="14"/>
      <c r="OJZ35" s="14"/>
      <c r="OKA35" s="14"/>
      <c r="OKB35" s="14"/>
      <c r="OKC35" s="14"/>
      <c r="OKD35" s="14"/>
      <c r="OKE35" s="14"/>
      <c r="OKF35" s="14"/>
      <c r="OKG35" s="14"/>
      <c r="OKH35" s="14"/>
      <c r="OKI35" s="14"/>
      <c r="OKJ35" s="14"/>
      <c r="OKK35" s="14"/>
      <c r="OKL35" s="14"/>
      <c r="OKM35" s="14"/>
      <c r="OKN35" s="14"/>
      <c r="OKO35" s="14"/>
      <c r="OKP35" s="14"/>
      <c r="OKQ35" s="14"/>
      <c r="OKR35" s="14"/>
      <c r="OKS35" s="14"/>
      <c r="OKT35" s="14"/>
      <c r="OKU35" s="14"/>
      <c r="OKV35" s="14"/>
      <c r="OKW35" s="14"/>
      <c r="OKX35" s="14"/>
      <c r="OKY35" s="14"/>
      <c r="OKZ35" s="14"/>
      <c r="OLA35" s="14"/>
      <c r="OLB35" s="14"/>
      <c r="OLC35" s="14"/>
      <c r="OLD35" s="14"/>
      <c r="OLE35" s="14"/>
      <c r="OLF35" s="14"/>
      <c r="OLG35" s="14"/>
      <c r="OLH35" s="14"/>
      <c r="OLI35" s="14"/>
      <c r="OLJ35" s="14"/>
      <c r="OLK35" s="14"/>
      <c r="OLL35" s="14"/>
      <c r="OLM35" s="14"/>
      <c r="OLN35" s="14"/>
      <c r="OLO35" s="14"/>
      <c r="OLP35" s="14"/>
      <c r="OLQ35" s="14"/>
      <c r="OLR35" s="14"/>
      <c r="OLS35" s="14"/>
      <c r="OLT35" s="14"/>
      <c r="OLU35" s="14"/>
      <c r="OLV35" s="14"/>
      <c r="OLW35" s="14"/>
      <c r="OLX35" s="14"/>
      <c r="OLY35" s="14"/>
      <c r="OLZ35" s="14"/>
      <c r="OMA35" s="14"/>
      <c r="OMB35" s="14"/>
      <c r="OMC35" s="14"/>
      <c r="OMD35" s="14"/>
      <c r="OME35" s="14"/>
      <c r="OMF35" s="14"/>
      <c r="OMG35" s="14"/>
      <c r="OMH35" s="14"/>
      <c r="OMI35" s="14"/>
      <c r="OMJ35" s="14"/>
      <c r="OMK35" s="14"/>
      <c r="OML35" s="14"/>
      <c r="OMM35" s="14"/>
      <c r="OMN35" s="14"/>
      <c r="OMO35" s="14"/>
      <c r="OMP35" s="14"/>
      <c r="OMQ35" s="14"/>
      <c r="OMR35" s="14"/>
      <c r="OMS35" s="14"/>
      <c r="OMT35" s="14"/>
      <c r="OMU35" s="14"/>
      <c r="OMV35" s="14"/>
      <c r="OMW35" s="14"/>
      <c r="OMX35" s="14"/>
      <c r="OMY35" s="14"/>
      <c r="OMZ35" s="14"/>
      <c r="ONA35" s="14"/>
      <c r="ONB35" s="14"/>
      <c r="ONC35" s="14"/>
      <c r="OND35" s="14"/>
      <c r="ONE35" s="14"/>
      <c r="ONF35" s="14"/>
      <c r="ONG35" s="14"/>
      <c r="ONH35" s="14"/>
      <c r="ONI35" s="14"/>
      <c r="ONJ35" s="14"/>
      <c r="ONK35" s="14"/>
      <c r="ONL35" s="14"/>
      <c r="ONM35" s="14"/>
      <c r="ONN35" s="14"/>
      <c r="ONO35" s="14"/>
      <c r="ONP35" s="14"/>
      <c r="ONQ35" s="14"/>
      <c r="ONR35" s="14"/>
      <c r="ONS35" s="14"/>
      <c r="ONT35" s="14"/>
      <c r="ONU35" s="14"/>
      <c r="ONV35" s="14"/>
      <c r="ONW35" s="14"/>
      <c r="ONX35" s="14"/>
      <c r="ONY35" s="14"/>
      <c r="ONZ35" s="14"/>
      <c r="OOA35" s="14"/>
      <c r="OOB35" s="14"/>
      <c r="OOC35" s="14"/>
      <c r="OOD35" s="14"/>
      <c r="OOE35" s="14"/>
      <c r="OOF35" s="14"/>
      <c r="OOG35" s="14"/>
      <c r="OOH35" s="14"/>
      <c r="OOI35" s="14"/>
      <c r="OOJ35" s="14"/>
      <c r="OOK35" s="14"/>
      <c r="OOL35" s="14"/>
      <c r="OOM35" s="14"/>
      <c r="OON35" s="14"/>
      <c r="OOO35" s="14"/>
      <c r="OOP35" s="14"/>
      <c r="OOQ35" s="14"/>
      <c r="OOR35" s="14"/>
      <c r="OOS35" s="14"/>
      <c r="OOT35" s="14"/>
      <c r="OOU35" s="14"/>
      <c r="OOV35" s="14"/>
      <c r="OOW35" s="14"/>
      <c r="OOX35" s="14"/>
      <c r="OOY35" s="14"/>
      <c r="OOZ35" s="14"/>
      <c r="OPA35" s="14"/>
      <c r="OPB35" s="14"/>
      <c r="OPC35" s="14"/>
      <c r="OPD35" s="14"/>
      <c r="OPE35" s="14"/>
      <c r="OPF35" s="14"/>
      <c r="OPG35" s="14"/>
      <c r="OPH35" s="14"/>
      <c r="OPI35" s="14"/>
      <c r="OPJ35" s="14"/>
      <c r="OPK35" s="14"/>
      <c r="OPL35" s="14"/>
      <c r="OPM35" s="14"/>
      <c r="OPN35" s="14"/>
      <c r="OPO35" s="14"/>
      <c r="OPP35" s="14"/>
      <c r="OPQ35" s="14"/>
      <c r="OPR35" s="14"/>
      <c r="OPS35" s="14"/>
      <c r="OPT35" s="14"/>
      <c r="OPU35" s="14"/>
      <c r="OPV35" s="14"/>
      <c r="OPW35" s="14"/>
      <c r="OPX35" s="14"/>
      <c r="OPY35" s="14"/>
      <c r="OPZ35" s="14"/>
      <c r="OQA35" s="14"/>
      <c r="OQB35" s="14"/>
      <c r="OQC35" s="14"/>
      <c r="OQD35" s="14"/>
      <c r="OQE35" s="14"/>
      <c r="OQF35" s="14"/>
      <c r="OQG35" s="14"/>
      <c r="OQH35" s="14"/>
      <c r="OQI35" s="14"/>
      <c r="OQJ35" s="14"/>
      <c r="OQK35" s="14"/>
      <c r="OQL35" s="14"/>
      <c r="OQM35" s="14"/>
      <c r="OQN35" s="14"/>
      <c r="OQO35" s="14"/>
      <c r="OQP35" s="14"/>
      <c r="OQQ35" s="14"/>
      <c r="OQR35" s="14"/>
      <c r="OQS35" s="14"/>
      <c r="OQT35" s="14"/>
      <c r="OQU35" s="14"/>
      <c r="OQV35" s="14"/>
      <c r="OQW35" s="14"/>
      <c r="OQX35" s="14"/>
      <c r="OQY35" s="14"/>
      <c r="OQZ35" s="14"/>
      <c r="ORA35" s="14"/>
      <c r="ORB35" s="14"/>
      <c r="ORC35" s="14"/>
      <c r="ORD35" s="14"/>
      <c r="ORE35" s="14"/>
      <c r="ORF35" s="14"/>
      <c r="ORG35" s="14"/>
      <c r="ORH35" s="14"/>
      <c r="ORI35" s="14"/>
      <c r="ORJ35" s="14"/>
      <c r="ORK35" s="14"/>
      <c r="ORL35" s="14"/>
      <c r="ORM35" s="14"/>
      <c r="ORN35" s="14"/>
      <c r="ORO35" s="14"/>
      <c r="ORP35" s="14"/>
      <c r="ORQ35" s="14"/>
      <c r="ORR35" s="14"/>
      <c r="ORS35" s="14"/>
      <c r="ORT35" s="14"/>
      <c r="ORU35" s="14"/>
      <c r="ORV35" s="14"/>
      <c r="ORW35" s="14"/>
      <c r="ORX35" s="14"/>
      <c r="ORY35" s="14"/>
      <c r="ORZ35" s="14"/>
      <c r="OSA35" s="14"/>
      <c r="OSB35" s="14"/>
      <c r="OSC35" s="14"/>
      <c r="OSD35" s="14"/>
      <c r="OSE35" s="14"/>
      <c r="OSF35" s="14"/>
      <c r="OSG35" s="14"/>
      <c r="OSH35" s="14"/>
      <c r="OSI35" s="14"/>
      <c r="OSJ35" s="14"/>
      <c r="OSK35" s="14"/>
      <c r="OSL35" s="14"/>
      <c r="OSM35" s="14"/>
      <c r="OSN35" s="14"/>
      <c r="OSO35" s="14"/>
      <c r="OSP35" s="14"/>
      <c r="OSQ35" s="14"/>
      <c r="OSR35" s="14"/>
      <c r="OSS35" s="14"/>
      <c r="OST35" s="14"/>
      <c r="OSU35" s="14"/>
      <c r="OSV35" s="14"/>
      <c r="OSW35" s="14"/>
      <c r="OSX35" s="14"/>
      <c r="OSY35" s="14"/>
      <c r="OSZ35" s="14"/>
      <c r="OTA35" s="14"/>
      <c r="OTB35" s="14"/>
      <c r="OTC35" s="14"/>
      <c r="OTD35" s="14"/>
      <c r="OTE35" s="14"/>
      <c r="OTF35" s="14"/>
      <c r="OTG35" s="14"/>
      <c r="OTH35" s="14"/>
      <c r="OTI35" s="14"/>
      <c r="OTJ35" s="14"/>
      <c r="OTK35" s="14"/>
      <c r="OTL35" s="14"/>
      <c r="OTM35" s="14"/>
      <c r="OTN35" s="14"/>
      <c r="OTO35" s="14"/>
      <c r="OTP35" s="14"/>
      <c r="OTQ35" s="14"/>
      <c r="OTR35" s="14"/>
      <c r="OTS35" s="14"/>
      <c r="OTT35" s="14"/>
      <c r="OTU35" s="14"/>
      <c r="OTV35" s="14"/>
      <c r="OTW35" s="14"/>
      <c r="OTX35" s="14"/>
      <c r="OTY35" s="14"/>
      <c r="OTZ35" s="14"/>
      <c r="OUA35" s="14"/>
      <c r="OUB35" s="14"/>
      <c r="OUC35" s="14"/>
      <c r="OUD35" s="14"/>
      <c r="OUE35" s="14"/>
      <c r="OUF35" s="14"/>
      <c r="OUG35" s="14"/>
      <c r="OUH35" s="14"/>
      <c r="OUI35" s="14"/>
      <c r="OUJ35" s="14"/>
      <c r="OUK35" s="14"/>
      <c r="OUL35" s="14"/>
      <c r="OUM35" s="14"/>
      <c r="OUN35" s="14"/>
      <c r="OUO35" s="14"/>
      <c r="OUP35" s="14"/>
      <c r="OUQ35" s="14"/>
      <c r="OUR35" s="14"/>
      <c r="OUS35" s="14"/>
      <c r="OUT35" s="14"/>
      <c r="OUU35" s="14"/>
      <c r="OUV35" s="14"/>
      <c r="OUW35" s="14"/>
      <c r="OUX35" s="14"/>
      <c r="OUY35" s="14"/>
      <c r="OUZ35" s="14"/>
      <c r="OVA35" s="14"/>
      <c r="OVB35" s="14"/>
      <c r="OVC35" s="14"/>
      <c r="OVD35" s="14"/>
      <c r="OVE35" s="14"/>
      <c r="OVF35" s="14"/>
      <c r="OVG35" s="14"/>
      <c r="OVH35" s="14"/>
      <c r="OVI35" s="14"/>
      <c r="OVJ35" s="14"/>
      <c r="OVK35" s="14"/>
      <c r="OVL35" s="14"/>
      <c r="OVM35" s="14"/>
      <c r="OVN35" s="14"/>
      <c r="OVO35" s="14"/>
      <c r="OVP35" s="14"/>
      <c r="OVQ35" s="14"/>
      <c r="OVR35" s="14"/>
      <c r="OVS35" s="14"/>
      <c r="OVT35" s="14"/>
      <c r="OVU35" s="14"/>
      <c r="OVV35" s="14"/>
      <c r="OVW35" s="14"/>
      <c r="OVX35" s="14"/>
      <c r="OVY35" s="14"/>
      <c r="OVZ35" s="14"/>
      <c r="OWA35" s="14"/>
      <c r="OWB35" s="14"/>
      <c r="OWC35" s="14"/>
      <c r="OWD35" s="14"/>
      <c r="OWE35" s="14"/>
      <c r="OWF35" s="14"/>
      <c r="OWG35" s="14"/>
      <c r="OWH35" s="14"/>
      <c r="OWI35" s="14"/>
      <c r="OWJ35" s="14"/>
      <c r="OWK35" s="14"/>
      <c r="OWL35" s="14"/>
      <c r="OWM35" s="14"/>
      <c r="OWN35" s="14"/>
      <c r="OWO35" s="14"/>
      <c r="OWP35" s="14"/>
      <c r="OWQ35" s="14"/>
      <c r="OWR35" s="14"/>
      <c r="OWS35" s="14"/>
      <c r="OWT35" s="14"/>
      <c r="OWU35" s="14"/>
      <c r="OWV35" s="14"/>
      <c r="OWW35" s="14"/>
      <c r="OWX35" s="14"/>
      <c r="OWY35" s="14"/>
      <c r="OWZ35" s="14"/>
      <c r="OXA35" s="14"/>
      <c r="OXB35" s="14"/>
      <c r="OXC35" s="14"/>
      <c r="OXD35" s="14"/>
      <c r="OXE35" s="14"/>
      <c r="OXF35" s="14"/>
      <c r="OXG35" s="14"/>
      <c r="OXH35" s="14"/>
      <c r="OXI35" s="14"/>
      <c r="OXJ35" s="14"/>
      <c r="OXK35" s="14"/>
      <c r="OXL35" s="14"/>
      <c r="OXM35" s="14"/>
      <c r="OXN35" s="14"/>
      <c r="OXO35" s="14"/>
      <c r="OXP35" s="14"/>
      <c r="OXQ35" s="14"/>
      <c r="OXR35" s="14"/>
      <c r="OXS35" s="14"/>
      <c r="OXT35" s="14"/>
      <c r="OXU35" s="14"/>
      <c r="OXV35" s="14"/>
      <c r="OXW35" s="14"/>
      <c r="OXX35" s="14"/>
      <c r="OXY35" s="14"/>
      <c r="OXZ35" s="14"/>
      <c r="OYA35" s="14"/>
      <c r="OYB35" s="14"/>
      <c r="OYC35" s="14"/>
      <c r="OYD35" s="14"/>
      <c r="OYE35" s="14"/>
      <c r="OYF35" s="14"/>
      <c r="OYG35" s="14"/>
      <c r="OYH35" s="14"/>
      <c r="OYI35" s="14"/>
      <c r="OYJ35" s="14"/>
      <c r="OYK35" s="14"/>
      <c r="OYL35" s="14"/>
      <c r="OYM35" s="14"/>
      <c r="OYN35" s="14"/>
      <c r="OYO35" s="14"/>
      <c r="OYP35" s="14"/>
      <c r="OYQ35" s="14"/>
      <c r="OYR35" s="14"/>
      <c r="OYS35" s="14"/>
      <c r="OYT35" s="14"/>
      <c r="OYU35" s="14"/>
      <c r="OYV35" s="14"/>
      <c r="OYW35" s="14"/>
      <c r="OYX35" s="14"/>
      <c r="OYY35" s="14"/>
      <c r="OYZ35" s="14"/>
      <c r="OZA35" s="14"/>
      <c r="OZB35" s="14"/>
      <c r="OZC35" s="14"/>
      <c r="OZD35" s="14"/>
      <c r="OZE35" s="14"/>
      <c r="OZF35" s="14"/>
      <c r="OZG35" s="14"/>
      <c r="OZH35" s="14"/>
      <c r="OZI35" s="14"/>
      <c r="OZJ35" s="14"/>
      <c r="OZK35" s="14"/>
      <c r="OZL35" s="14"/>
      <c r="OZM35" s="14"/>
      <c r="OZN35" s="14"/>
      <c r="OZO35" s="14"/>
      <c r="OZP35" s="14"/>
      <c r="OZQ35" s="14"/>
      <c r="OZR35" s="14"/>
      <c r="OZS35" s="14"/>
      <c r="OZT35" s="14"/>
      <c r="OZU35" s="14"/>
      <c r="OZV35" s="14"/>
      <c r="OZW35" s="14"/>
      <c r="OZX35" s="14"/>
      <c r="OZY35" s="14"/>
      <c r="OZZ35" s="14"/>
      <c r="PAA35" s="14"/>
      <c r="PAB35" s="14"/>
      <c r="PAC35" s="14"/>
      <c r="PAD35" s="14"/>
      <c r="PAE35" s="14"/>
      <c r="PAF35" s="14"/>
      <c r="PAG35" s="14"/>
      <c r="PAH35" s="14"/>
      <c r="PAI35" s="14"/>
      <c r="PAJ35" s="14"/>
      <c r="PAK35" s="14"/>
      <c r="PAL35" s="14"/>
      <c r="PAM35" s="14"/>
      <c r="PAN35" s="14"/>
      <c r="PAO35" s="14"/>
      <c r="PAP35" s="14"/>
      <c r="PAQ35" s="14"/>
      <c r="PAR35" s="14"/>
      <c r="PAS35" s="14"/>
      <c r="PAT35" s="14"/>
      <c r="PAU35" s="14"/>
      <c r="PAV35" s="14"/>
      <c r="PAW35" s="14"/>
      <c r="PAX35" s="14"/>
      <c r="PAY35" s="14"/>
      <c r="PAZ35" s="14"/>
      <c r="PBA35" s="14"/>
      <c r="PBB35" s="14"/>
      <c r="PBC35" s="14"/>
      <c r="PBD35" s="14"/>
      <c r="PBE35" s="14"/>
      <c r="PBF35" s="14"/>
      <c r="PBG35" s="14"/>
      <c r="PBH35" s="14"/>
      <c r="PBI35" s="14"/>
      <c r="PBJ35" s="14"/>
      <c r="PBK35" s="14"/>
      <c r="PBL35" s="14"/>
      <c r="PBM35" s="14"/>
      <c r="PBN35" s="14"/>
      <c r="PBO35" s="14"/>
      <c r="PBP35" s="14"/>
      <c r="PBQ35" s="14"/>
      <c r="PBR35" s="14"/>
      <c r="PBS35" s="14"/>
      <c r="PBT35" s="14"/>
      <c r="PBU35" s="14"/>
      <c r="PBV35" s="14"/>
      <c r="PBW35" s="14"/>
      <c r="PBX35" s="14"/>
      <c r="PBY35" s="14"/>
      <c r="PBZ35" s="14"/>
      <c r="PCA35" s="14"/>
      <c r="PCB35" s="14"/>
      <c r="PCC35" s="14"/>
      <c r="PCD35" s="14"/>
      <c r="PCE35" s="14"/>
      <c r="PCF35" s="14"/>
      <c r="PCG35" s="14"/>
      <c r="PCH35" s="14"/>
      <c r="PCI35" s="14"/>
      <c r="PCJ35" s="14"/>
      <c r="PCK35" s="14"/>
      <c r="PCL35" s="14"/>
      <c r="PCM35" s="14"/>
      <c r="PCN35" s="14"/>
      <c r="PCO35" s="14"/>
      <c r="PCP35" s="14"/>
      <c r="PCQ35" s="14"/>
      <c r="PCR35" s="14"/>
      <c r="PCS35" s="14"/>
      <c r="PCT35" s="14"/>
      <c r="PCU35" s="14"/>
      <c r="PCV35" s="14"/>
      <c r="PCW35" s="14"/>
      <c r="PCX35" s="14"/>
      <c r="PCY35" s="14"/>
      <c r="PCZ35" s="14"/>
      <c r="PDA35" s="14"/>
      <c r="PDB35" s="14"/>
      <c r="PDC35" s="14"/>
      <c r="PDD35" s="14"/>
      <c r="PDE35" s="14"/>
      <c r="PDF35" s="14"/>
      <c r="PDG35" s="14"/>
      <c r="PDH35" s="14"/>
      <c r="PDI35" s="14"/>
      <c r="PDJ35" s="14"/>
      <c r="PDK35" s="14"/>
      <c r="PDL35" s="14"/>
      <c r="PDM35" s="14"/>
      <c r="PDN35" s="14"/>
      <c r="PDO35" s="14"/>
      <c r="PDP35" s="14"/>
      <c r="PDQ35" s="14"/>
      <c r="PDR35" s="14"/>
      <c r="PDS35" s="14"/>
      <c r="PDT35" s="14"/>
      <c r="PDU35" s="14"/>
      <c r="PDV35" s="14"/>
      <c r="PDW35" s="14"/>
      <c r="PDX35" s="14"/>
      <c r="PDY35" s="14"/>
      <c r="PDZ35" s="14"/>
      <c r="PEA35" s="14"/>
      <c r="PEB35" s="14"/>
      <c r="PEC35" s="14"/>
      <c r="PED35" s="14"/>
      <c r="PEE35" s="14"/>
      <c r="PEF35" s="14"/>
      <c r="PEG35" s="14"/>
      <c r="PEH35" s="14"/>
      <c r="PEI35" s="14"/>
      <c r="PEJ35" s="14"/>
      <c r="PEK35" s="14"/>
      <c r="PEL35" s="14"/>
      <c r="PEM35" s="14"/>
      <c r="PEN35" s="14"/>
      <c r="PEO35" s="14"/>
      <c r="PEP35" s="14"/>
      <c r="PEQ35" s="14"/>
      <c r="PER35" s="14"/>
      <c r="PES35" s="14"/>
      <c r="PET35" s="14"/>
      <c r="PEU35" s="14"/>
      <c r="PEV35" s="14"/>
      <c r="PEW35" s="14"/>
      <c r="PEX35" s="14"/>
      <c r="PEY35" s="14"/>
      <c r="PEZ35" s="14"/>
      <c r="PFA35" s="14"/>
      <c r="PFB35" s="14"/>
      <c r="PFC35" s="14"/>
      <c r="PFD35" s="14"/>
      <c r="PFE35" s="14"/>
      <c r="PFF35" s="14"/>
      <c r="PFG35" s="14"/>
      <c r="PFH35" s="14"/>
      <c r="PFI35" s="14"/>
      <c r="PFJ35" s="14"/>
      <c r="PFK35" s="14"/>
      <c r="PFL35" s="14"/>
      <c r="PFM35" s="14"/>
      <c r="PFN35" s="14"/>
      <c r="PFO35" s="14"/>
      <c r="PFP35" s="14"/>
      <c r="PFQ35" s="14"/>
      <c r="PFR35" s="14"/>
      <c r="PFS35" s="14"/>
      <c r="PFT35" s="14"/>
      <c r="PFU35" s="14"/>
      <c r="PFV35" s="14"/>
      <c r="PFW35" s="14"/>
      <c r="PFX35" s="14"/>
      <c r="PFY35" s="14"/>
      <c r="PFZ35" s="14"/>
      <c r="PGA35" s="14"/>
      <c r="PGB35" s="14"/>
      <c r="PGC35" s="14"/>
      <c r="PGD35" s="14"/>
      <c r="PGE35" s="14"/>
      <c r="PGF35" s="14"/>
      <c r="PGG35" s="14"/>
      <c r="PGH35" s="14"/>
      <c r="PGI35" s="14"/>
      <c r="PGJ35" s="14"/>
      <c r="PGK35" s="14"/>
      <c r="PGL35" s="14"/>
      <c r="PGM35" s="14"/>
      <c r="PGN35" s="14"/>
      <c r="PGO35" s="14"/>
      <c r="PGP35" s="14"/>
      <c r="PGQ35" s="14"/>
      <c r="PGR35" s="14"/>
      <c r="PGS35" s="14"/>
      <c r="PGT35" s="14"/>
      <c r="PGU35" s="14"/>
      <c r="PGV35" s="14"/>
      <c r="PGW35" s="14"/>
      <c r="PGX35" s="14"/>
      <c r="PGY35" s="14"/>
      <c r="PGZ35" s="14"/>
      <c r="PHA35" s="14"/>
      <c r="PHB35" s="14"/>
      <c r="PHC35" s="14"/>
      <c r="PHD35" s="14"/>
      <c r="PHE35" s="14"/>
      <c r="PHF35" s="14"/>
      <c r="PHG35" s="14"/>
      <c r="PHH35" s="14"/>
      <c r="PHI35" s="14"/>
      <c r="PHJ35" s="14"/>
      <c r="PHK35" s="14"/>
      <c r="PHL35" s="14"/>
      <c r="PHM35" s="14"/>
      <c r="PHN35" s="14"/>
      <c r="PHO35" s="14"/>
      <c r="PHP35" s="14"/>
      <c r="PHQ35" s="14"/>
      <c r="PHR35" s="14"/>
      <c r="PHS35" s="14"/>
      <c r="PHT35" s="14"/>
      <c r="PHU35" s="14"/>
      <c r="PHV35" s="14"/>
      <c r="PHW35" s="14"/>
      <c r="PHX35" s="14"/>
      <c r="PHY35" s="14"/>
      <c r="PHZ35" s="14"/>
      <c r="PIA35" s="14"/>
      <c r="PIB35" s="14"/>
      <c r="PIC35" s="14"/>
      <c r="PID35" s="14"/>
      <c r="PIE35" s="14"/>
      <c r="PIF35" s="14"/>
      <c r="PIG35" s="14"/>
      <c r="PIH35" s="14"/>
      <c r="PII35" s="14"/>
      <c r="PIJ35" s="14"/>
      <c r="PIK35" s="14"/>
      <c r="PIL35" s="14"/>
      <c r="PIM35" s="14"/>
      <c r="PIN35" s="14"/>
      <c r="PIO35" s="14"/>
      <c r="PIP35" s="14"/>
      <c r="PIQ35" s="14"/>
      <c r="PIR35" s="14"/>
      <c r="PIS35" s="14"/>
      <c r="PIT35" s="14"/>
      <c r="PIU35" s="14"/>
      <c r="PIV35" s="14"/>
      <c r="PIW35" s="14"/>
      <c r="PIX35" s="14"/>
      <c r="PIY35" s="14"/>
      <c r="PIZ35" s="14"/>
      <c r="PJA35" s="14"/>
      <c r="PJB35" s="14"/>
      <c r="PJC35" s="14"/>
      <c r="PJD35" s="14"/>
      <c r="PJE35" s="14"/>
      <c r="PJF35" s="14"/>
      <c r="PJG35" s="14"/>
      <c r="PJH35" s="14"/>
      <c r="PJI35" s="14"/>
      <c r="PJJ35" s="14"/>
      <c r="PJK35" s="14"/>
      <c r="PJL35" s="14"/>
      <c r="PJM35" s="14"/>
      <c r="PJN35" s="14"/>
      <c r="PJO35" s="14"/>
      <c r="PJP35" s="14"/>
      <c r="PJQ35" s="14"/>
      <c r="PJR35" s="14"/>
      <c r="PJS35" s="14"/>
      <c r="PJT35" s="14"/>
      <c r="PJU35" s="14"/>
      <c r="PJV35" s="14"/>
      <c r="PJW35" s="14"/>
      <c r="PJX35" s="14"/>
      <c r="PJY35" s="14"/>
      <c r="PJZ35" s="14"/>
      <c r="PKA35" s="14"/>
      <c r="PKB35" s="14"/>
      <c r="PKC35" s="14"/>
      <c r="PKD35" s="14"/>
      <c r="PKE35" s="14"/>
      <c r="PKF35" s="14"/>
      <c r="PKG35" s="14"/>
      <c r="PKH35" s="14"/>
      <c r="PKI35" s="14"/>
      <c r="PKJ35" s="14"/>
      <c r="PKK35" s="14"/>
      <c r="PKL35" s="14"/>
      <c r="PKM35" s="14"/>
      <c r="PKN35" s="14"/>
      <c r="PKO35" s="14"/>
      <c r="PKP35" s="14"/>
      <c r="PKQ35" s="14"/>
      <c r="PKR35" s="14"/>
      <c r="PKS35" s="14"/>
      <c r="PKT35" s="14"/>
      <c r="PKU35" s="14"/>
      <c r="PKV35" s="14"/>
      <c r="PKW35" s="14"/>
      <c r="PKX35" s="14"/>
      <c r="PKY35" s="14"/>
      <c r="PKZ35" s="14"/>
      <c r="PLA35" s="14"/>
      <c r="PLB35" s="14"/>
      <c r="PLC35" s="14"/>
      <c r="PLD35" s="14"/>
      <c r="PLE35" s="14"/>
      <c r="PLF35" s="14"/>
      <c r="PLG35" s="14"/>
      <c r="PLH35" s="14"/>
      <c r="PLI35" s="14"/>
      <c r="PLJ35" s="14"/>
      <c r="PLK35" s="14"/>
      <c r="PLL35" s="14"/>
      <c r="PLM35" s="14"/>
      <c r="PLN35" s="14"/>
      <c r="PLO35" s="14"/>
      <c r="PLP35" s="14"/>
      <c r="PLQ35" s="14"/>
      <c r="PLR35" s="14"/>
      <c r="PLS35" s="14"/>
      <c r="PLT35" s="14"/>
      <c r="PLU35" s="14"/>
      <c r="PLV35" s="14"/>
      <c r="PLW35" s="14"/>
      <c r="PLX35" s="14"/>
      <c r="PLY35" s="14"/>
      <c r="PLZ35" s="14"/>
      <c r="PMA35" s="14"/>
      <c r="PMB35" s="14"/>
      <c r="PMC35" s="14"/>
      <c r="PMD35" s="14"/>
      <c r="PME35" s="14"/>
      <c r="PMF35" s="14"/>
      <c r="PMG35" s="14"/>
      <c r="PMH35" s="14"/>
      <c r="PMI35" s="14"/>
      <c r="PMJ35" s="14"/>
      <c r="PMK35" s="14"/>
      <c r="PML35" s="14"/>
      <c r="PMM35" s="14"/>
      <c r="PMN35" s="14"/>
      <c r="PMO35" s="14"/>
      <c r="PMP35" s="14"/>
      <c r="PMQ35" s="14"/>
      <c r="PMR35" s="14"/>
      <c r="PMS35" s="14"/>
      <c r="PMT35" s="14"/>
      <c r="PMU35" s="14"/>
      <c r="PMV35" s="14"/>
      <c r="PMW35" s="14"/>
      <c r="PMX35" s="14"/>
      <c r="PMY35" s="14"/>
      <c r="PMZ35" s="14"/>
      <c r="PNA35" s="14"/>
      <c r="PNB35" s="14"/>
      <c r="PNC35" s="14"/>
      <c r="PND35" s="14"/>
      <c r="PNE35" s="14"/>
      <c r="PNF35" s="14"/>
      <c r="PNG35" s="14"/>
      <c r="PNH35" s="14"/>
      <c r="PNI35" s="14"/>
      <c r="PNJ35" s="14"/>
      <c r="PNK35" s="14"/>
      <c r="PNL35" s="14"/>
      <c r="PNM35" s="14"/>
      <c r="PNN35" s="14"/>
      <c r="PNO35" s="14"/>
      <c r="PNP35" s="14"/>
      <c r="PNQ35" s="14"/>
      <c r="PNR35" s="14"/>
      <c r="PNS35" s="14"/>
      <c r="PNT35" s="14"/>
      <c r="PNU35" s="14"/>
      <c r="PNV35" s="14"/>
      <c r="PNW35" s="14"/>
      <c r="PNX35" s="14"/>
      <c r="PNY35" s="14"/>
      <c r="PNZ35" s="14"/>
      <c r="POA35" s="14"/>
      <c r="POB35" s="14"/>
      <c r="POC35" s="14"/>
      <c r="POD35" s="14"/>
      <c r="POE35" s="14"/>
      <c r="POF35" s="14"/>
      <c r="POG35" s="14"/>
      <c r="POH35" s="14"/>
      <c r="POI35" s="14"/>
      <c r="POJ35" s="14"/>
      <c r="POK35" s="14"/>
      <c r="POL35" s="14"/>
      <c r="POM35" s="14"/>
      <c r="PON35" s="14"/>
      <c r="POO35" s="14"/>
      <c r="POP35" s="14"/>
      <c r="POQ35" s="14"/>
      <c r="POR35" s="14"/>
      <c r="POS35" s="14"/>
      <c r="POT35" s="14"/>
      <c r="POU35" s="14"/>
      <c r="POV35" s="14"/>
      <c r="POW35" s="14"/>
      <c r="POX35" s="14"/>
      <c r="POY35" s="14"/>
      <c r="POZ35" s="14"/>
      <c r="PPA35" s="14"/>
      <c r="PPB35" s="14"/>
      <c r="PPC35" s="14"/>
      <c r="PPD35" s="14"/>
      <c r="PPE35" s="14"/>
      <c r="PPF35" s="14"/>
      <c r="PPG35" s="14"/>
      <c r="PPH35" s="14"/>
      <c r="PPI35" s="14"/>
      <c r="PPJ35" s="14"/>
      <c r="PPK35" s="14"/>
      <c r="PPL35" s="14"/>
      <c r="PPM35" s="14"/>
      <c r="PPN35" s="14"/>
      <c r="PPO35" s="14"/>
      <c r="PPP35" s="14"/>
      <c r="PPQ35" s="14"/>
      <c r="PPR35" s="14"/>
      <c r="PPS35" s="14"/>
      <c r="PPT35" s="14"/>
      <c r="PPU35" s="14"/>
      <c r="PPV35" s="14"/>
      <c r="PPW35" s="14"/>
      <c r="PPX35" s="14"/>
      <c r="PPY35" s="14"/>
      <c r="PPZ35" s="14"/>
      <c r="PQA35" s="14"/>
      <c r="PQB35" s="14"/>
      <c r="PQC35" s="14"/>
      <c r="PQD35" s="14"/>
      <c r="PQE35" s="14"/>
      <c r="PQF35" s="14"/>
      <c r="PQG35" s="14"/>
      <c r="PQH35" s="14"/>
      <c r="PQI35" s="14"/>
      <c r="PQJ35" s="14"/>
      <c r="PQK35" s="14"/>
      <c r="PQL35" s="14"/>
      <c r="PQM35" s="14"/>
      <c r="PQN35" s="14"/>
      <c r="PQO35" s="14"/>
      <c r="PQP35" s="14"/>
      <c r="PQQ35" s="14"/>
      <c r="PQR35" s="14"/>
      <c r="PQS35" s="14"/>
      <c r="PQT35" s="14"/>
      <c r="PQU35" s="14"/>
      <c r="PQV35" s="14"/>
      <c r="PQW35" s="14"/>
      <c r="PQX35" s="14"/>
      <c r="PQY35" s="14"/>
      <c r="PQZ35" s="14"/>
      <c r="PRA35" s="14"/>
      <c r="PRB35" s="14"/>
      <c r="PRC35" s="14"/>
      <c r="PRD35" s="14"/>
      <c r="PRE35" s="14"/>
      <c r="PRF35" s="14"/>
      <c r="PRG35" s="14"/>
      <c r="PRH35" s="14"/>
      <c r="PRI35" s="14"/>
      <c r="PRJ35" s="14"/>
      <c r="PRK35" s="14"/>
      <c r="PRL35" s="14"/>
      <c r="PRM35" s="14"/>
      <c r="PRN35" s="14"/>
      <c r="PRO35" s="14"/>
      <c r="PRP35" s="14"/>
      <c r="PRQ35" s="14"/>
      <c r="PRR35" s="14"/>
      <c r="PRS35" s="14"/>
      <c r="PRT35" s="14"/>
      <c r="PRU35" s="14"/>
      <c r="PRV35" s="14"/>
      <c r="PRW35" s="14"/>
      <c r="PRX35" s="14"/>
      <c r="PRY35" s="14"/>
      <c r="PRZ35" s="14"/>
      <c r="PSA35" s="14"/>
      <c r="PSB35" s="14"/>
      <c r="PSC35" s="14"/>
      <c r="PSD35" s="14"/>
      <c r="PSE35" s="14"/>
      <c r="PSF35" s="14"/>
      <c r="PSG35" s="14"/>
      <c r="PSH35" s="14"/>
      <c r="PSI35" s="14"/>
      <c r="PSJ35" s="14"/>
      <c r="PSK35" s="14"/>
      <c r="PSL35" s="14"/>
      <c r="PSM35" s="14"/>
      <c r="PSN35" s="14"/>
      <c r="PSO35" s="14"/>
      <c r="PSP35" s="14"/>
      <c r="PSQ35" s="14"/>
      <c r="PSR35" s="14"/>
      <c r="PSS35" s="14"/>
      <c r="PST35" s="14"/>
      <c r="PSU35" s="14"/>
      <c r="PSV35" s="14"/>
      <c r="PSW35" s="14"/>
      <c r="PSX35" s="14"/>
      <c r="PSY35" s="14"/>
      <c r="PSZ35" s="14"/>
      <c r="PTA35" s="14"/>
      <c r="PTB35" s="14"/>
      <c r="PTC35" s="14"/>
      <c r="PTD35" s="14"/>
      <c r="PTE35" s="14"/>
      <c r="PTF35" s="14"/>
      <c r="PTG35" s="14"/>
      <c r="PTH35" s="14"/>
      <c r="PTI35" s="14"/>
      <c r="PTJ35" s="14"/>
      <c r="PTK35" s="14"/>
      <c r="PTL35" s="14"/>
      <c r="PTM35" s="14"/>
      <c r="PTN35" s="14"/>
      <c r="PTO35" s="14"/>
      <c r="PTP35" s="14"/>
      <c r="PTQ35" s="14"/>
      <c r="PTR35" s="14"/>
      <c r="PTS35" s="14"/>
      <c r="PTT35" s="14"/>
      <c r="PTU35" s="14"/>
      <c r="PTV35" s="14"/>
      <c r="PTW35" s="14"/>
      <c r="PTX35" s="14"/>
      <c r="PTY35" s="14"/>
      <c r="PTZ35" s="14"/>
      <c r="PUA35" s="14"/>
      <c r="PUB35" s="14"/>
      <c r="PUC35" s="14"/>
      <c r="PUD35" s="14"/>
      <c r="PUE35" s="14"/>
      <c r="PUF35" s="14"/>
      <c r="PUG35" s="14"/>
      <c r="PUH35" s="14"/>
      <c r="PUI35" s="14"/>
      <c r="PUJ35" s="14"/>
      <c r="PUK35" s="14"/>
      <c r="PUL35" s="14"/>
      <c r="PUM35" s="14"/>
      <c r="PUN35" s="14"/>
      <c r="PUO35" s="14"/>
      <c r="PUP35" s="14"/>
      <c r="PUQ35" s="14"/>
      <c r="PUR35" s="14"/>
      <c r="PUS35" s="14"/>
      <c r="PUT35" s="14"/>
      <c r="PUU35" s="14"/>
      <c r="PUV35" s="14"/>
      <c r="PUW35" s="14"/>
      <c r="PUX35" s="14"/>
      <c r="PUY35" s="14"/>
      <c r="PUZ35" s="14"/>
      <c r="PVA35" s="14"/>
      <c r="PVB35" s="14"/>
      <c r="PVC35" s="14"/>
      <c r="PVD35" s="14"/>
      <c r="PVE35" s="14"/>
      <c r="PVF35" s="14"/>
      <c r="PVG35" s="14"/>
      <c r="PVH35" s="14"/>
      <c r="PVI35" s="14"/>
      <c r="PVJ35" s="14"/>
      <c r="PVK35" s="14"/>
      <c r="PVL35" s="14"/>
      <c r="PVM35" s="14"/>
      <c r="PVN35" s="14"/>
      <c r="PVO35" s="14"/>
      <c r="PVP35" s="14"/>
      <c r="PVQ35" s="14"/>
      <c r="PVR35" s="14"/>
      <c r="PVS35" s="14"/>
      <c r="PVT35" s="14"/>
      <c r="PVU35" s="14"/>
      <c r="PVV35" s="14"/>
      <c r="PVW35" s="14"/>
      <c r="PVX35" s="14"/>
      <c r="PVY35" s="14"/>
      <c r="PVZ35" s="14"/>
      <c r="PWA35" s="14"/>
      <c r="PWB35" s="14"/>
      <c r="PWC35" s="14"/>
      <c r="PWD35" s="14"/>
      <c r="PWE35" s="14"/>
      <c r="PWF35" s="14"/>
      <c r="PWG35" s="14"/>
      <c r="PWH35" s="14"/>
      <c r="PWI35" s="14"/>
      <c r="PWJ35" s="14"/>
      <c r="PWK35" s="14"/>
      <c r="PWL35" s="14"/>
      <c r="PWM35" s="14"/>
      <c r="PWN35" s="14"/>
      <c r="PWO35" s="14"/>
      <c r="PWP35" s="14"/>
      <c r="PWQ35" s="14"/>
      <c r="PWR35" s="14"/>
      <c r="PWS35" s="14"/>
      <c r="PWT35" s="14"/>
      <c r="PWU35" s="14"/>
      <c r="PWV35" s="14"/>
      <c r="PWW35" s="14"/>
      <c r="PWX35" s="14"/>
      <c r="PWY35" s="14"/>
      <c r="PWZ35" s="14"/>
      <c r="PXA35" s="14"/>
      <c r="PXB35" s="14"/>
      <c r="PXC35" s="14"/>
      <c r="PXD35" s="14"/>
      <c r="PXE35" s="14"/>
      <c r="PXF35" s="14"/>
      <c r="PXG35" s="14"/>
      <c r="PXH35" s="14"/>
      <c r="PXI35" s="14"/>
      <c r="PXJ35" s="14"/>
      <c r="PXK35" s="14"/>
      <c r="PXL35" s="14"/>
      <c r="PXM35" s="14"/>
      <c r="PXN35" s="14"/>
      <c r="PXO35" s="14"/>
      <c r="PXP35" s="14"/>
      <c r="PXQ35" s="14"/>
      <c r="PXR35" s="14"/>
      <c r="PXS35" s="14"/>
      <c r="PXT35" s="14"/>
      <c r="PXU35" s="14"/>
      <c r="PXV35" s="14"/>
      <c r="PXW35" s="14"/>
      <c r="PXX35" s="14"/>
      <c r="PXY35" s="14"/>
      <c r="PXZ35" s="14"/>
      <c r="PYA35" s="14"/>
      <c r="PYB35" s="14"/>
      <c r="PYC35" s="14"/>
      <c r="PYD35" s="14"/>
      <c r="PYE35" s="14"/>
      <c r="PYF35" s="14"/>
      <c r="PYG35" s="14"/>
      <c r="PYH35" s="14"/>
      <c r="PYI35" s="14"/>
      <c r="PYJ35" s="14"/>
      <c r="PYK35" s="14"/>
      <c r="PYL35" s="14"/>
      <c r="PYM35" s="14"/>
      <c r="PYN35" s="14"/>
      <c r="PYO35" s="14"/>
      <c r="PYP35" s="14"/>
      <c r="PYQ35" s="14"/>
      <c r="PYR35" s="14"/>
      <c r="PYS35" s="14"/>
      <c r="PYT35" s="14"/>
      <c r="PYU35" s="14"/>
      <c r="PYV35" s="14"/>
      <c r="PYW35" s="14"/>
      <c r="PYX35" s="14"/>
      <c r="PYY35" s="14"/>
      <c r="PYZ35" s="14"/>
      <c r="PZA35" s="14"/>
      <c r="PZB35" s="14"/>
      <c r="PZC35" s="14"/>
      <c r="PZD35" s="14"/>
      <c r="PZE35" s="14"/>
      <c r="PZF35" s="14"/>
      <c r="PZG35" s="14"/>
      <c r="PZH35" s="14"/>
      <c r="PZI35" s="14"/>
      <c r="PZJ35" s="14"/>
      <c r="PZK35" s="14"/>
      <c r="PZL35" s="14"/>
      <c r="PZM35" s="14"/>
      <c r="PZN35" s="14"/>
      <c r="PZO35" s="14"/>
      <c r="PZP35" s="14"/>
      <c r="PZQ35" s="14"/>
      <c r="PZR35" s="14"/>
      <c r="PZS35" s="14"/>
      <c r="PZT35" s="14"/>
      <c r="PZU35" s="14"/>
      <c r="PZV35" s="14"/>
      <c r="PZW35" s="14"/>
      <c r="PZX35" s="14"/>
      <c r="PZY35" s="14"/>
      <c r="PZZ35" s="14"/>
      <c r="QAA35" s="14"/>
      <c r="QAB35" s="14"/>
      <c r="QAC35" s="14"/>
      <c r="QAD35" s="14"/>
      <c r="QAE35" s="14"/>
      <c r="QAF35" s="14"/>
      <c r="QAG35" s="14"/>
      <c r="QAH35" s="14"/>
      <c r="QAI35" s="14"/>
      <c r="QAJ35" s="14"/>
      <c r="QAK35" s="14"/>
      <c r="QAL35" s="14"/>
      <c r="QAM35" s="14"/>
      <c r="QAN35" s="14"/>
      <c r="QAO35" s="14"/>
      <c r="QAP35" s="14"/>
      <c r="QAQ35" s="14"/>
      <c r="QAR35" s="14"/>
      <c r="QAS35" s="14"/>
      <c r="QAT35" s="14"/>
      <c r="QAU35" s="14"/>
      <c r="QAV35" s="14"/>
      <c r="QAW35" s="14"/>
      <c r="QAX35" s="14"/>
      <c r="QAY35" s="14"/>
      <c r="QAZ35" s="14"/>
      <c r="QBA35" s="14"/>
      <c r="QBB35" s="14"/>
      <c r="QBC35" s="14"/>
      <c r="QBD35" s="14"/>
      <c r="QBE35" s="14"/>
      <c r="QBF35" s="14"/>
      <c r="QBG35" s="14"/>
      <c r="QBH35" s="14"/>
      <c r="QBI35" s="14"/>
      <c r="QBJ35" s="14"/>
      <c r="QBK35" s="14"/>
      <c r="QBL35" s="14"/>
      <c r="QBM35" s="14"/>
      <c r="QBN35" s="14"/>
      <c r="QBO35" s="14"/>
      <c r="QBP35" s="14"/>
      <c r="QBQ35" s="14"/>
      <c r="QBR35" s="14"/>
      <c r="QBS35" s="14"/>
      <c r="QBT35" s="14"/>
      <c r="QBU35" s="14"/>
      <c r="QBV35" s="14"/>
      <c r="QBW35" s="14"/>
      <c r="QBX35" s="14"/>
      <c r="QBY35" s="14"/>
      <c r="QBZ35" s="14"/>
      <c r="QCA35" s="14"/>
      <c r="QCB35" s="14"/>
      <c r="QCC35" s="14"/>
      <c r="QCD35" s="14"/>
      <c r="QCE35" s="14"/>
      <c r="QCF35" s="14"/>
      <c r="QCG35" s="14"/>
      <c r="QCH35" s="14"/>
      <c r="QCI35" s="14"/>
      <c r="QCJ35" s="14"/>
      <c r="QCK35" s="14"/>
      <c r="QCL35" s="14"/>
      <c r="QCM35" s="14"/>
      <c r="QCN35" s="14"/>
      <c r="QCO35" s="14"/>
      <c r="QCP35" s="14"/>
      <c r="QCQ35" s="14"/>
      <c r="QCR35" s="14"/>
      <c r="QCS35" s="14"/>
      <c r="QCT35" s="14"/>
      <c r="QCU35" s="14"/>
      <c r="QCV35" s="14"/>
      <c r="QCW35" s="14"/>
      <c r="QCX35" s="14"/>
      <c r="QCY35" s="14"/>
      <c r="QCZ35" s="14"/>
      <c r="QDA35" s="14"/>
      <c r="QDB35" s="14"/>
      <c r="QDC35" s="14"/>
      <c r="QDD35" s="14"/>
      <c r="QDE35" s="14"/>
      <c r="QDF35" s="14"/>
      <c r="QDG35" s="14"/>
      <c r="QDH35" s="14"/>
      <c r="QDI35" s="14"/>
      <c r="QDJ35" s="14"/>
      <c r="QDK35" s="14"/>
      <c r="QDL35" s="14"/>
      <c r="QDM35" s="14"/>
      <c r="QDN35" s="14"/>
      <c r="QDO35" s="14"/>
      <c r="QDP35" s="14"/>
      <c r="QDQ35" s="14"/>
      <c r="QDR35" s="14"/>
      <c r="QDS35" s="14"/>
      <c r="QDT35" s="14"/>
      <c r="QDU35" s="14"/>
      <c r="QDV35" s="14"/>
      <c r="QDW35" s="14"/>
      <c r="QDX35" s="14"/>
      <c r="QDY35" s="14"/>
      <c r="QDZ35" s="14"/>
      <c r="QEA35" s="14"/>
      <c r="QEB35" s="14"/>
      <c r="QEC35" s="14"/>
      <c r="QED35" s="14"/>
      <c r="QEE35" s="14"/>
      <c r="QEF35" s="14"/>
      <c r="QEG35" s="14"/>
      <c r="QEH35" s="14"/>
      <c r="QEI35" s="14"/>
      <c r="QEJ35" s="14"/>
      <c r="QEK35" s="14"/>
      <c r="QEL35" s="14"/>
      <c r="QEM35" s="14"/>
      <c r="QEN35" s="14"/>
      <c r="QEO35" s="14"/>
      <c r="QEP35" s="14"/>
      <c r="QEQ35" s="14"/>
      <c r="QER35" s="14"/>
      <c r="QES35" s="14"/>
      <c r="QET35" s="14"/>
      <c r="QEU35" s="14"/>
      <c r="QEV35" s="14"/>
      <c r="QEW35" s="14"/>
      <c r="QEX35" s="14"/>
      <c r="QEY35" s="14"/>
      <c r="QEZ35" s="14"/>
      <c r="QFA35" s="14"/>
      <c r="QFB35" s="14"/>
      <c r="QFC35" s="14"/>
      <c r="QFD35" s="14"/>
      <c r="QFE35" s="14"/>
      <c r="QFF35" s="14"/>
      <c r="QFG35" s="14"/>
      <c r="QFH35" s="14"/>
      <c r="QFI35" s="14"/>
      <c r="QFJ35" s="14"/>
      <c r="QFK35" s="14"/>
      <c r="QFL35" s="14"/>
      <c r="QFM35" s="14"/>
      <c r="QFN35" s="14"/>
      <c r="QFO35" s="14"/>
      <c r="QFP35" s="14"/>
      <c r="QFQ35" s="14"/>
      <c r="QFR35" s="14"/>
      <c r="QFS35" s="14"/>
      <c r="QFT35" s="14"/>
      <c r="QFU35" s="14"/>
      <c r="QFV35" s="14"/>
      <c r="QFW35" s="14"/>
      <c r="QFX35" s="14"/>
      <c r="QFY35" s="14"/>
      <c r="QFZ35" s="14"/>
      <c r="QGA35" s="14"/>
      <c r="QGB35" s="14"/>
      <c r="QGC35" s="14"/>
      <c r="QGD35" s="14"/>
      <c r="QGE35" s="14"/>
      <c r="QGF35" s="14"/>
      <c r="QGG35" s="14"/>
      <c r="QGH35" s="14"/>
      <c r="QGI35" s="14"/>
      <c r="QGJ35" s="14"/>
      <c r="QGK35" s="14"/>
      <c r="QGL35" s="14"/>
      <c r="QGM35" s="14"/>
      <c r="QGN35" s="14"/>
      <c r="QGO35" s="14"/>
      <c r="QGP35" s="14"/>
      <c r="QGQ35" s="14"/>
      <c r="QGR35" s="14"/>
      <c r="QGS35" s="14"/>
      <c r="QGT35" s="14"/>
      <c r="QGU35" s="14"/>
      <c r="QGV35" s="14"/>
      <c r="QGW35" s="14"/>
      <c r="QGX35" s="14"/>
      <c r="QGY35" s="14"/>
      <c r="QGZ35" s="14"/>
      <c r="QHA35" s="14"/>
      <c r="QHB35" s="14"/>
      <c r="QHC35" s="14"/>
      <c r="QHD35" s="14"/>
      <c r="QHE35" s="14"/>
      <c r="QHF35" s="14"/>
      <c r="QHG35" s="14"/>
      <c r="QHH35" s="14"/>
      <c r="QHI35" s="14"/>
      <c r="QHJ35" s="14"/>
      <c r="QHK35" s="14"/>
      <c r="QHL35" s="14"/>
      <c r="QHM35" s="14"/>
      <c r="QHN35" s="14"/>
      <c r="QHO35" s="14"/>
      <c r="QHP35" s="14"/>
      <c r="QHQ35" s="14"/>
      <c r="QHR35" s="14"/>
      <c r="QHS35" s="14"/>
      <c r="QHT35" s="14"/>
      <c r="QHU35" s="14"/>
      <c r="QHV35" s="14"/>
      <c r="QHW35" s="14"/>
      <c r="QHX35" s="14"/>
      <c r="QHY35" s="14"/>
      <c r="QHZ35" s="14"/>
      <c r="QIA35" s="14"/>
      <c r="QIB35" s="14"/>
      <c r="QIC35" s="14"/>
      <c r="QID35" s="14"/>
      <c r="QIE35" s="14"/>
      <c r="QIF35" s="14"/>
      <c r="QIG35" s="14"/>
      <c r="QIH35" s="14"/>
      <c r="QII35" s="14"/>
      <c r="QIJ35" s="14"/>
      <c r="QIK35" s="14"/>
      <c r="QIL35" s="14"/>
      <c r="QIM35" s="14"/>
      <c r="QIN35" s="14"/>
      <c r="QIO35" s="14"/>
      <c r="QIP35" s="14"/>
      <c r="QIQ35" s="14"/>
      <c r="QIR35" s="14"/>
      <c r="QIS35" s="14"/>
      <c r="QIT35" s="14"/>
      <c r="QIU35" s="14"/>
      <c r="QIV35" s="14"/>
      <c r="QIW35" s="14"/>
      <c r="QIX35" s="14"/>
      <c r="QIY35" s="14"/>
      <c r="QIZ35" s="14"/>
      <c r="QJA35" s="14"/>
      <c r="QJB35" s="14"/>
      <c r="QJC35" s="14"/>
      <c r="QJD35" s="14"/>
      <c r="QJE35" s="14"/>
      <c r="QJF35" s="14"/>
      <c r="QJG35" s="14"/>
      <c r="QJH35" s="14"/>
      <c r="QJI35" s="14"/>
      <c r="QJJ35" s="14"/>
      <c r="QJK35" s="14"/>
      <c r="QJL35" s="14"/>
      <c r="QJM35" s="14"/>
      <c r="QJN35" s="14"/>
      <c r="QJO35" s="14"/>
      <c r="QJP35" s="14"/>
      <c r="QJQ35" s="14"/>
      <c r="QJR35" s="14"/>
      <c r="QJS35" s="14"/>
      <c r="QJT35" s="14"/>
      <c r="QJU35" s="14"/>
      <c r="QJV35" s="14"/>
      <c r="QJW35" s="14"/>
      <c r="QJX35" s="14"/>
      <c r="QJY35" s="14"/>
      <c r="QJZ35" s="14"/>
      <c r="QKA35" s="14"/>
      <c r="QKB35" s="14"/>
      <c r="QKC35" s="14"/>
      <c r="QKD35" s="14"/>
      <c r="QKE35" s="14"/>
      <c r="QKF35" s="14"/>
      <c r="QKG35" s="14"/>
      <c r="QKH35" s="14"/>
      <c r="QKI35" s="14"/>
      <c r="QKJ35" s="14"/>
      <c r="QKK35" s="14"/>
      <c r="QKL35" s="14"/>
      <c r="QKM35" s="14"/>
      <c r="QKN35" s="14"/>
      <c r="QKO35" s="14"/>
      <c r="QKP35" s="14"/>
      <c r="QKQ35" s="14"/>
      <c r="QKR35" s="14"/>
      <c r="QKS35" s="14"/>
      <c r="QKT35" s="14"/>
      <c r="QKU35" s="14"/>
      <c r="QKV35" s="14"/>
      <c r="QKW35" s="14"/>
      <c r="QKX35" s="14"/>
      <c r="QKY35" s="14"/>
      <c r="QKZ35" s="14"/>
      <c r="QLA35" s="14"/>
      <c r="QLB35" s="14"/>
      <c r="QLC35" s="14"/>
      <c r="QLD35" s="14"/>
      <c r="QLE35" s="14"/>
      <c r="QLF35" s="14"/>
      <c r="QLG35" s="14"/>
      <c r="QLH35" s="14"/>
      <c r="QLI35" s="14"/>
      <c r="QLJ35" s="14"/>
      <c r="QLK35" s="14"/>
      <c r="QLL35" s="14"/>
      <c r="QLM35" s="14"/>
      <c r="QLN35" s="14"/>
      <c r="QLO35" s="14"/>
      <c r="QLP35" s="14"/>
      <c r="QLQ35" s="14"/>
      <c r="QLR35" s="14"/>
      <c r="QLS35" s="14"/>
      <c r="QLT35" s="14"/>
      <c r="QLU35" s="14"/>
      <c r="QLV35" s="14"/>
      <c r="QLW35" s="14"/>
      <c r="QLX35" s="14"/>
      <c r="QLY35" s="14"/>
      <c r="QLZ35" s="14"/>
      <c r="QMA35" s="14"/>
      <c r="QMB35" s="14"/>
      <c r="QMC35" s="14"/>
      <c r="QMD35" s="14"/>
      <c r="QME35" s="14"/>
      <c r="QMF35" s="14"/>
      <c r="QMG35" s="14"/>
      <c r="QMH35" s="14"/>
      <c r="QMI35" s="14"/>
      <c r="QMJ35" s="14"/>
      <c r="QMK35" s="14"/>
      <c r="QML35" s="14"/>
      <c r="QMM35" s="14"/>
      <c r="QMN35" s="14"/>
      <c r="QMO35" s="14"/>
      <c r="QMP35" s="14"/>
      <c r="QMQ35" s="14"/>
      <c r="QMR35" s="14"/>
      <c r="QMS35" s="14"/>
      <c r="QMT35" s="14"/>
      <c r="QMU35" s="14"/>
      <c r="QMV35" s="14"/>
      <c r="QMW35" s="14"/>
      <c r="QMX35" s="14"/>
      <c r="QMY35" s="14"/>
      <c r="QMZ35" s="14"/>
      <c r="QNA35" s="14"/>
      <c r="QNB35" s="14"/>
      <c r="QNC35" s="14"/>
      <c r="QND35" s="14"/>
      <c r="QNE35" s="14"/>
      <c r="QNF35" s="14"/>
      <c r="QNG35" s="14"/>
      <c r="QNH35" s="14"/>
      <c r="QNI35" s="14"/>
      <c r="QNJ35" s="14"/>
      <c r="QNK35" s="14"/>
      <c r="QNL35" s="14"/>
      <c r="QNM35" s="14"/>
      <c r="QNN35" s="14"/>
      <c r="QNO35" s="14"/>
      <c r="QNP35" s="14"/>
      <c r="QNQ35" s="14"/>
      <c r="QNR35" s="14"/>
      <c r="QNS35" s="14"/>
      <c r="QNT35" s="14"/>
      <c r="QNU35" s="14"/>
      <c r="QNV35" s="14"/>
      <c r="QNW35" s="14"/>
      <c r="QNX35" s="14"/>
      <c r="QNY35" s="14"/>
      <c r="QNZ35" s="14"/>
      <c r="QOA35" s="14"/>
      <c r="QOB35" s="14"/>
      <c r="QOC35" s="14"/>
      <c r="QOD35" s="14"/>
      <c r="QOE35" s="14"/>
      <c r="QOF35" s="14"/>
      <c r="QOG35" s="14"/>
      <c r="QOH35" s="14"/>
      <c r="QOI35" s="14"/>
      <c r="QOJ35" s="14"/>
      <c r="QOK35" s="14"/>
      <c r="QOL35" s="14"/>
      <c r="QOM35" s="14"/>
      <c r="QON35" s="14"/>
      <c r="QOO35" s="14"/>
      <c r="QOP35" s="14"/>
      <c r="QOQ35" s="14"/>
      <c r="QOR35" s="14"/>
      <c r="QOS35" s="14"/>
      <c r="QOT35" s="14"/>
      <c r="QOU35" s="14"/>
      <c r="QOV35" s="14"/>
      <c r="QOW35" s="14"/>
      <c r="QOX35" s="14"/>
      <c r="QOY35" s="14"/>
      <c r="QOZ35" s="14"/>
      <c r="QPA35" s="14"/>
      <c r="QPB35" s="14"/>
      <c r="QPC35" s="14"/>
      <c r="QPD35" s="14"/>
      <c r="QPE35" s="14"/>
      <c r="QPF35" s="14"/>
      <c r="QPG35" s="14"/>
      <c r="QPH35" s="14"/>
      <c r="QPI35" s="14"/>
      <c r="QPJ35" s="14"/>
      <c r="QPK35" s="14"/>
      <c r="QPL35" s="14"/>
      <c r="QPM35" s="14"/>
      <c r="QPN35" s="14"/>
      <c r="QPO35" s="14"/>
      <c r="QPP35" s="14"/>
      <c r="QPQ35" s="14"/>
      <c r="QPR35" s="14"/>
      <c r="QPS35" s="14"/>
      <c r="QPT35" s="14"/>
      <c r="QPU35" s="14"/>
      <c r="QPV35" s="14"/>
      <c r="QPW35" s="14"/>
      <c r="QPX35" s="14"/>
      <c r="QPY35" s="14"/>
      <c r="QPZ35" s="14"/>
      <c r="QQA35" s="14"/>
      <c r="QQB35" s="14"/>
      <c r="QQC35" s="14"/>
      <c r="QQD35" s="14"/>
      <c r="QQE35" s="14"/>
      <c r="QQF35" s="14"/>
      <c r="QQG35" s="14"/>
      <c r="QQH35" s="14"/>
      <c r="QQI35" s="14"/>
      <c r="QQJ35" s="14"/>
      <c r="QQK35" s="14"/>
      <c r="QQL35" s="14"/>
      <c r="QQM35" s="14"/>
      <c r="QQN35" s="14"/>
      <c r="QQO35" s="14"/>
      <c r="QQP35" s="14"/>
      <c r="QQQ35" s="14"/>
      <c r="QQR35" s="14"/>
      <c r="QQS35" s="14"/>
      <c r="QQT35" s="14"/>
      <c r="QQU35" s="14"/>
      <c r="QQV35" s="14"/>
      <c r="QQW35" s="14"/>
      <c r="QQX35" s="14"/>
      <c r="QQY35" s="14"/>
      <c r="QQZ35" s="14"/>
      <c r="QRA35" s="14"/>
      <c r="QRB35" s="14"/>
      <c r="QRC35" s="14"/>
      <c r="QRD35" s="14"/>
      <c r="QRE35" s="14"/>
      <c r="QRF35" s="14"/>
      <c r="QRG35" s="14"/>
      <c r="QRH35" s="14"/>
      <c r="QRI35" s="14"/>
      <c r="QRJ35" s="14"/>
      <c r="QRK35" s="14"/>
      <c r="QRL35" s="14"/>
      <c r="QRM35" s="14"/>
      <c r="QRN35" s="14"/>
      <c r="QRO35" s="14"/>
      <c r="QRP35" s="14"/>
      <c r="QRQ35" s="14"/>
      <c r="QRR35" s="14"/>
      <c r="QRS35" s="14"/>
      <c r="QRT35" s="14"/>
      <c r="QRU35" s="14"/>
      <c r="QRV35" s="14"/>
      <c r="QRW35" s="14"/>
      <c r="QRX35" s="14"/>
      <c r="QRY35" s="14"/>
      <c r="QRZ35" s="14"/>
      <c r="QSA35" s="14"/>
      <c r="QSB35" s="14"/>
      <c r="QSC35" s="14"/>
      <c r="QSD35" s="14"/>
      <c r="QSE35" s="14"/>
      <c r="QSF35" s="14"/>
      <c r="QSG35" s="14"/>
      <c r="QSH35" s="14"/>
      <c r="QSI35" s="14"/>
      <c r="QSJ35" s="14"/>
      <c r="QSK35" s="14"/>
      <c r="QSL35" s="14"/>
      <c r="QSM35" s="14"/>
      <c r="QSN35" s="14"/>
      <c r="QSO35" s="14"/>
      <c r="QSP35" s="14"/>
      <c r="QSQ35" s="14"/>
      <c r="QSR35" s="14"/>
      <c r="QSS35" s="14"/>
      <c r="QST35" s="14"/>
      <c r="QSU35" s="14"/>
      <c r="QSV35" s="14"/>
      <c r="QSW35" s="14"/>
      <c r="QSX35" s="14"/>
      <c r="QSY35" s="14"/>
      <c r="QSZ35" s="14"/>
      <c r="QTA35" s="14"/>
      <c r="QTB35" s="14"/>
      <c r="QTC35" s="14"/>
      <c r="QTD35" s="14"/>
      <c r="QTE35" s="14"/>
      <c r="QTF35" s="14"/>
      <c r="QTG35" s="14"/>
      <c r="QTH35" s="14"/>
      <c r="QTI35" s="14"/>
      <c r="QTJ35" s="14"/>
      <c r="QTK35" s="14"/>
      <c r="QTL35" s="14"/>
      <c r="QTM35" s="14"/>
      <c r="QTN35" s="14"/>
      <c r="QTO35" s="14"/>
      <c r="QTP35" s="14"/>
      <c r="QTQ35" s="14"/>
      <c r="QTR35" s="14"/>
      <c r="QTS35" s="14"/>
      <c r="QTT35" s="14"/>
      <c r="QTU35" s="14"/>
      <c r="QTV35" s="14"/>
      <c r="QTW35" s="14"/>
      <c r="QTX35" s="14"/>
      <c r="QTY35" s="14"/>
      <c r="QTZ35" s="14"/>
      <c r="QUA35" s="14"/>
      <c r="QUB35" s="14"/>
      <c r="QUC35" s="14"/>
      <c r="QUD35" s="14"/>
      <c r="QUE35" s="14"/>
      <c r="QUF35" s="14"/>
      <c r="QUG35" s="14"/>
      <c r="QUH35" s="14"/>
      <c r="QUI35" s="14"/>
      <c r="QUJ35" s="14"/>
      <c r="QUK35" s="14"/>
      <c r="QUL35" s="14"/>
      <c r="QUM35" s="14"/>
      <c r="QUN35" s="14"/>
      <c r="QUO35" s="14"/>
      <c r="QUP35" s="14"/>
      <c r="QUQ35" s="14"/>
      <c r="QUR35" s="14"/>
      <c r="QUS35" s="14"/>
      <c r="QUT35" s="14"/>
      <c r="QUU35" s="14"/>
      <c r="QUV35" s="14"/>
      <c r="QUW35" s="14"/>
      <c r="QUX35" s="14"/>
      <c r="QUY35" s="14"/>
      <c r="QUZ35" s="14"/>
      <c r="QVA35" s="14"/>
      <c r="QVB35" s="14"/>
      <c r="QVC35" s="14"/>
      <c r="QVD35" s="14"/>
      <c r="QVE35" s="14"/>
      <c r="QVF35" s="14"/>
      <c r="QVG35" s="14"/>
      <c r="QVH35" s="14"/>
      <c r="QVI35" s="14"/>
      <c r="QVJ35" s="14"/>
      <c r="QVK35" s="14"/>
      <c r="QVL35" s="14"/>
      <c r="QVM35" s="14"/>
      <c r="QVN35" s="14"/>
      <c r="QVO35" s="14"/>
      <c r="QVP35" s="14"/>
      <c r="QVQ35" s="14"/>
      <c r="QVR35" s="14"/>
      <c r="QVS35" s="14"/>
      <c r="QVT35" s="14"/>
      <c r="QVU35" s="14"/>
      <c r="QVV35" s="14"/>
      <c r="QVW35" s="14"/>
      <c r="QVX35" s="14"/>
      <c r="QVY35" s="14"/>
      <c r="QVZ35" s="14"/>
      <c r="QWA35" s="14"/>
      <c r="QWB35" s="14"/>
      <c r="QWC35" s="14"/>
      <c r="QWD35" s="14"/>
      <c r="QWE35" s="14"/>
      <c r="QWF35" s="14"/>
      <c r="QWG35" s="14"/>
      <c r="QWH35" s="14"/>
      <c r="QWI35" s="14"/>
      <c r="QWJ35" s="14"/>
      <c r="QWK35" s="14"/>
      <c r="QWL35" s="14"/>
      <c r="QWM35" s="14"/>
      <c r="QWN35" s="14"/>
      <c r="QWO35" s="14"/>
      <c r="QWP35" s="14"/>
      <c r="QWQ35" s="14"/>
      <c r="QWR35" s="14"/>
      <c r="QWS35" s="14"/>
      <c r="QWT35" s="14"/>
      <c r="QWU35" s="14"/>
      <c r="QWV35" s="14"/>
      <c r="QWW35" s="14"/>
      <c r="QWX35" s="14"/>
      <c r="QWY35" s="14"/>
      <c r="QWZ35" s="14"/>
      <c r="QXA35" s="14"/>
      <c r="QXB35" s="14"/>
      <c r="QXC35" s="14"/>
      <c r="QXD35" s="14"/>
      <c r="QXE35" s="14"/>
      <c r="QXF35" s="14"/>
      <c r="QXG35" s="14"/>
      <c r="QXH35" s="14"/>
      <c r="QXI35" s="14"/>
      <c r="QXJ35" s="14"/>
      <c r="QXK35" s="14"/>
      <c r="QXL35" s="14"/>
      <c r="QXM35" s="14"/>
      <c r="QXN35" s="14"/>
      <c r="QXO35" s="14"/>
      <c r="QXP35" s="14"/>
      <c r="QXQ35" s="14"/>
      <c r="QXR35" s="14"/>
      <c r="QXS35" s="14"/>
      <c r="QXT35" s="14"/>
      <c r="QXU35" s="14"/>
      <c r="QXV35" s="14"/>
      <c r="QXW35" s="14"/>
      <c r="QXX35" s="14"/>
      <c r="QXY35" s="14"/>
      <c r="QXZ35" s="14"/>
      <c r="QYA35" s="14"/>
      <c r="QYB35" s="14"/>
      <c r="QYC35" s="14"/>
      <c r="QYD35" s="14"/>
      <c r="QYE35" s="14"/>
      <c r="QYF35" s="14"/>
      <c r="QYG35" s="14"/>
      <c r="QYH35" s="14"/>
      <c r="QYI35" s="14"/>
      <c r="QYJ35" s="14"/>
      <c r="QYK35" s="14"/>
      <c r="QYL35" s="14"/>
      <c r="QYM35" s="14"/>
      <c r="QYN35" s="14"/>
      <c r="QYO35" s="14"/>
      <c r="QYP35" s="14"/>
      <c r="QYQ35" s="14"/>
      <c r="QYR35" s="14"/>
      <c r="QYS35" s="14"/>
      <c r="QYT35" s="14"/>
      <c r="QYU35" s="14"/>
      <c r="QYV35" s="14"/>
      <c r="QYW35" s="14"/>
      <c r="QYX35" s="14"/>
      <c r="QYY35" s="14"/>
      <c r="QYZ35" s="14"/>
      <c r="QZA35" s="14"/>
      <c r="QZB35" s="14"/>
      <c r="QZC35" s="14"/>
      <c r="QZD35" s="14"/>
      <c r="QZE35" s="14"/>
      <c r="QZF35" s="14"/>
      <c r="QZG35" s="14"/>
      <c r="QZH35" s="14"/>
      <c r="QZI35" s="14"/>
      <c r="QZJ35" s="14"/>
      <c r="QZK35" s="14"/>
      <c r="QZL35" s="14"/>
      <c r="QZM35" s="14"/>
      <c r="QZN35" s="14"/>
      <c r="QZO35" s="14"/>
      <c r="QZP35" s="14"/>
      <c r="QZQ35" s="14"/>
      <c r="QZR35" s="14"/>
      <c r="QZS35" s="14"/>
      <c r="QZT35" s="14"/>
      <c r="QZU35" s="14"/>
      <c r="QZV35" s="14"/>
      <c r="QZW35" s="14"/>
      <c r="QZX35" s="14"/>
      <c r="QZY35" s="14"/>
      <c r="QZZ35" s="14"/>
      <c r="RAA35" s="14"/>
      <c r="RAB35" s="14"/>
      <c r="RAC35" s="14"/>
      <c r="RAD35" s="14"/>
      <c r="RAE35" s="14"/>
      <c r="RAF35" s="14"/>
      <c r="RAG35" s="14"/>
      <c r="RAH35" s="14"/>
      <c r="RAI35" s="14"/>
      <c r="RAJ35" s="14"/>
      <c r="RAK35" s="14"/>
      <c r="RAL35" s="14"/>
      <c r="RAM35" s="14"/>
      <c r="RAN35" s="14"/>
      <c r="RAO35" s="14"/>
      <c r="RAP35" s="14"/>
      <c r="RAQ35" s="14"/>
      <c r="RAR35" s="14"/>
      <c r="RAS35" s="14"/>
      <c r="RAT35" s="14"/>
      <c r="RAU35" s="14"/>
      <c r="RAV35" s="14"/>
      <c r="RAW35" s="14"/>
      <c r="RAX35" s="14"/>
      <c r="RAY35" s="14"/>
      <c r="RAZ35" s="14"/>
      <c r="RBA35" s="14"/>
      <c r="RBB35" s="14"/>
      <c r="RBC35" s="14"/>
      <c r="RBD35" s="14"/>
      <c r="RBE35" s="14"/>
      <c r="RBF35" s="14"/>
      <c r="RBG35" s="14"/>
      <c r="RBH35" s="14"/>
      <c r="RBI35" s="14"/>
      <c r="RBJ35" s="14"/>
      <c r="RBK35" s="14"/>
      <c r="RBL35" s="14"/>
      <c r="RBM35" s="14"/>
      <c r="RBN35" s="14"/>
      <c r="RBO35" s="14"/>
      <c r="RBP35" s="14"/>
      <c r="RBQ35" s="14"/>
      <c r="RBR35" s="14"/>
      <c r="RBS35" s="14"/>
      <c r="RBT35" s="14"/>
      <c r="RBU35" s="14"/>
      <c r="RBV35" s="14"/>
      <c r="RBW35" s="14"/>
      <c r="RBX35" s="14"/>
      <c r="RBY35" s="14"/>
      <c r="RBZ35" s="14"/>
      <c r="RCA35" s="14"/>
      <c r="RCB35" s="14"/>
      <c r="RCC35" s="14"/>
      <c r="RCD35" s="14"/>
      <c r="RCE35" s="14"/>
      <c r="RCF35" s="14"/>
      <c r="RCG35" s="14"/>
      <c r="RCH35" s="14"/>
      <c r="RCI35" s="14"/>
      <c r="RCJ35" s="14"/>
      <c r="RCK35" s="14"/>
      <c r="RCL35" s="14"/>
      <c r="RCM35" s="14"/>
      <c r="RCN35" s="14"/>
      <c r="RCO35" s="14"/>
      <c r="RCP35" s="14"/>
      <c r="RCQ35" s="14"/>
      <c r="RCR35" s="14"/>
      <c r="RCS35" s="14"/>
      <c r="RCT35" s="14"/>
      <c r="RCU35" s="14"/>
      <c r="RCV35" s="14"/>
      <c r="RCW35" s="14"/>
      <c r="RCX35" s="14"/>
      <c r="RCY35" s="14"/>
      <c r="RCZ35" s="14"/>
      <c r="RDA35" s="14"/>
      <c r="RDB35" s="14"/>
      <c r="RDC35" s="14"/>
      <c r="RDD35" s="14"/>
      <c r="RDE35" s="14"/>
      <c r="RDF35" s="14"/>
      <c r="RDG35" s="14"/>
      <c r="RDH35" s="14"/>
      <c r="RDI35" s="14"/>
      <c r="RDJ35" s="14"/>
      <c r="RDK35" s="14"/>
      <c r="RDL35" s="14"/>
      <c r="RDM35" s="14"/>
      <c r="RDN35" s="14"/>
      <c r="RDO35" s="14"/>
      <c r="RDP35" s="14"/>
      <c r="RDQ35" s="14"/>
      <c r="RDR35" s="14"/>
      <c r="RDS35" s="14"/>
      <c r="RDT35" s="14"/>
      <c r="RDU35" s="14"/>
      <c r="RDV35" s="14"/>
      <c r="RDW35" s="14"/>
      <c r="RDX35" s="14"/>
      <c r="RDY35" s="14"/>
      <c r="RDZ35" s="14"/>
      <c r="REA35" s="14"/>
      <c r="REB35" s="14"/>
      <c r="REC35" s="14"/>
      <c r="RED35" s="14"/>
      <c r="REE35" s="14"/>
      <c r="REF35" s="14"/>
      <c r="REG35" s="14"/>
      <c r="REH35" s="14"/>
      <c r="REI35" s="14"/>
      <c r="REJ35" s="14"/>
      <c r="REK35" s="14"/>
      <c r="REL35" s="14"/>
      <c r="REM35" s="14"/>
      <c r="REN35" s="14"/>
      <c r="REO35" s="14"/>
      <c r="REP35" s="14"/>
      <c r="REQ35" s="14"/>
      <c r="RER35" s="14"/>
      <c r="RES35" s="14"/>
      <c r="RET35" s="14"/>
      <c r="REU35" s="14"/>
      <c r="REV35" s="14"/>
      <c r="REW35" s="14"/>
      <c r="REX35" s="14"/>
      <c r="REY35" s="14"/>
      <c r="REZ35" s="14"/>
      <c r="RFA35" s="14"/>
      <c r="RFB35" s="14"/>
      <c r="RFC35" s="14"/>
      <c r="RFD35" s="14"/>
      <c r="RFE35" s="14"/>
      <c r="RFF35" s="14"/>
      <c r="RFG35" s="14"/>
      <c r="RFH35" s="14"/>
      <c r="RFI35" s="14"/>
      <c r="RFJ35" s="14"/>
      <c r="RFK35" s="14"/>
      <c r="RFL35" s="14"/>
      <c r="RFM35" s="14"/>
      <c r="RFN35" s="14"/>
      <c r="RFO35" s="14"/>
      <c r="RFP35" s="14"/>
      <c r="RFQ35" s="14"/>
      <c r="RFR35" s="14"/>
      <c r="RFS35" s="14"/>
      <c r="RFT35" s="14"/>
      <c r="RFU35" s="14"/>
      <c r="RFV35" s="14"/>
      <c r="RFW35" s="14"/>
      <c r="RFX35" s="14"/>
      <c r="RFY35" s="14"/>
      <c r="RFZ35" s="14"/>
      <c r="RGA35" s="14"/>
      <c r="RGB35" s="14"/>
      <c r="RGC35" s="14"/>
      <c r="RGD35" s="14"/>
      <c r="RGE35" s="14"/>
      <c r="RGF35" s="14"/>
      <c r="RGG35" s="14"/>
      <c r="RGH35" s="14"/>
      <c r="RGI35" s="14"/>
      <c r="RGJ35" s="14"/>
      <c r="RGK35" s="14"/>
      <c r="RGL35" s="14"/>
      <c r="RGM35" s="14"/>
      <c r="RGN35" s="14"/>
      <c r="RGO35" s="14"/>
      <c r="RGP35" s="14"/>
      <c r="RGQ35" s="14"/>
      <c r="RGR35" s="14"/>
      <c r="RGS35" s="14"/>
      <c r="RGT35" s="14"/>
      <c r="RGU35" s="14"/>
      <c r="RGV35" s="14"/>
      <c r="RGW35" s="14"/>
      <c r="RGX35" s="14"/>
      <c r="RGY35" s="14"/>
      <c r="RGZ35" s="14"/>
      <c r="RHA35" s="14"/>
      <c r="RHB35" s="14"/>
      <c r="RHC35" s="14"/>
      <c r="RHD35" s="14"/>
      <c r="RHE35" s="14"/>
      <c r="RHF35" s="14"/>
      <c r="RHG35" s="14"/>
      <c r="RHH35" s="14"/>
      <c r="RHI35" s="14"/>
      <c r="RHJ35" s="14"/>
      <c r="RHK35" s="14"/>
      <c r="RHL35" s="14"/>
      <c r="RHM35" s="14"/>
      <c r="RHN35" s="14"/>
      <c r="RHO35" s="14"/>
      <c r="RHP35" s="14"/>
      <c r="RHQ35" s="14"/>
      <c r="RHR35" s="14"/>
      <c r="RHS35" s="14"/>
      <c r="RHT35" s="14"/>
      <c r="RHU35" s="14"/>
      <c r="RHV35" s="14"/>
      <c r="RHW35" s="14"/>
      <c r="RHX35" s="14"/>
      <c r="RHY35" s="14"/>
      <c r="RHZ35" s="14"/>
      <c r="RIA35" s="14"/>
      <c r="RIB35" s="14"/>
      <c r="RIC35" s="14"/>
      <c r="RID35" s="14"/>
      <c r="RIE35" s="14"/>
      <c r="RIF35" s="14"/>
      <c r="RIG35" s="14"/>
      <c r="RIH35" s="14"/>
      <c r="RII35" s="14"/>
      <c r="RIJ35" s="14"/>
      <c r="RIK35" s="14"/>
      <c r="RIL35" s="14"/>
      <c r="RIM35" s="14"/>
      <c r="RIN35" s="14"/>
      <c r="RIO35" s="14"/>
      <c r="RIP35" s="14"/>
      <c r="RIQ35" s="14"/>
      <c r="RIR35" s="14"/>
      <c r="RIS35" s="14"/>
      <c r="RIT35" s="14"/>
      <c r="RIU35" s="14"/>
      <c r="RIV35" s="14"/>
      <c r="RIW35" s="14"/>
      <c r="RIX35" s="14"/>
      <c r="RIY35" s="14"/>
      <c r="RIZ35" s="14"/>
      <c r="RJA35" s="14"/>
      <c r="RJB35" s="14"/>
      <c r="RJC35" s="14"/>
      <c r="RJD35" s="14"/>
      <c r="RJE35" s="14"/>
      <c r="RJF35" s="14"/>
      <c r="RJG35" s="14"/>
      <c r="RJH35" s="14"/>
      <c r="RJI35" s="14"/>
      <c r="RJJ35" s="14"/>
      <c r="RJK35" s="14"/>
      <c r="RJL35" s="14"/>
      <c r="RJM35" s="14"/>
      <c r="RJN35" s="14"/>
      <c r="RJO35" s="14"/>
      <c r="RJP35" s="14"/>
      <c r="RJQ35" s="14"/>
      <c r="RJR35" s="14"/>
      <c r="RJS35" s="14"/>
      <c r="RJT35" s="14"/>
      <c r="RJU35" s="14"/>
      <c r="RJV35" s="14"/>
      <c r="RJW35" s="14"/>
      <c r="RJX35" s="14"/>
      <c r="RJY35" s="14"/>
      <c r="RJZ35" s="14"/>
      <c r="RKA35" s="14"/>
      <c r="RKB35" s="14"/>
      <c r="RKC35" s="14"/>
      <c r="RKD35" s="14"/>
      <c r="RKE35" s="14"/>
      <c r="RKF35" s="14"/>
      <c r="RKG35" s="14"/>
      <c r="RKH35" s="14"/>
      <c r="RKI35" s="14"/>
      <c r="RKJ35" s="14"/>
      <c r="RKK35" s="14"/>
      <c r="RKL35" s="14"/>
      <c r="RKM35" s="14"/>
      <c r="RKN35" s="14"/>
      <c r="RKO35" s="14"/>
      <c r="RKP35" s="14"/>
      <c r="RKQ35" s="14"/>
      <c r="RKR35" s="14"/>
      <c r="RKS35" s="14"/>
      <c r="RKT35" s="14"/>
      <c r="RKU35" s="14"/>
      <c r="RKV35" s="14"/>
      <c r="RKW35" s="14"/>
      <c r="RKX35" s="14"/>
      <c r="RKY35" s="14"/>
      <c r="RKZ35" s="14"/>
      <c r="RLA35" s="14"/>
      <c r="RLB35" s="14"/>
      <c r="RLC35" s="14"/>
      <c r="RLD35" s="14"/>
      <c r="RLE35" s="14"/>
      <c r="RLF35" s="14"/>
      <c r="RLG35" s="14"/>
      <c r="RLH35" s="14"/>
      <c r="RLI35" s="14"/>
      <c r="RLJ35" s="14"/>
      <c r="RLK35" s="14"/>
      <c r="RLL35" s="14"/>
      <c r="RLM35" s="14"/>
      <c r="RLN35" s="14"/>
      <c r="RLO35" s="14"/>
      <c r="RLP35" s="14"/>
      <c r="RLQ35" s="14"/>
      <c r="RLR35" s="14"/>
      <c r="RLS35" s="14"/>
      <c r="RLT35" s="14"/>
      <c r="RLU35" s="14"/>
      <c r="RLV35" s="14"/>
      <c r="RLW35" s="14"/>
      <c r="RLX35" s="14"/>
      <c r="RLY35" s="14"/>
      <c r="RLZ35" s="14"/>
      <c r="RMA35" s="14"/>
      <c r="RMB35" s="14"/>
      <c r="RMC35" s="14"/>
      <c r="RMD35" s="14"/>
      <c r="RME35" s="14"/>
      <c r="RMF35" s="14"/>
      <c r="RMG35" s="14"/>
      <c r="RMH35" s="14"/>
      <c r="RMI35" s="14"/>
      <c r="RMJ35" s="14"/>
      <c r="RMK35" s="14"/>
      <c r="RML35" s="14"/>
      <c r="RMM35" s="14"/>
      <c r="RMN35" s="14"/>
      <c r="RMO35" s="14"/>
      <c r="RMP35" s="14"/>
      <c r="RMQ35" s="14"/>
      <c r="RMR35" s="14"/>
      <c r="RMS35" s="14"/>
      <c r="RMT35" s="14"/>
      <c r="RMU35" s="14"/>
      <c r="RMV35" s="14"/>
      <c r="RMW35" s="14"/>
      <c r="RMX35" s="14"/>
      <c r="RMY35" s="14"/>
      <c r="RMZ35" s="14"/>
      <c r="RNA35" s="14"/>
      <c r="RNB35" s="14"/>
      <c r="RNC35" s="14"/>
      <c r="RND35" s="14"/>
      <c r="RNE35" s="14"/>
      <c r="RNF35" s="14"/>
      <c r="RNG35" s="14"/>
      <c r="RNH35" s="14"/>
      <c r="RNI35" s="14"/>
      <c r="RNJ35" s="14"/>
      <c r="RNK35" s="14"/>
      <c r="RNL35" s="14"/>
      <c r="RNM35" s="14"/>
      <c r="RNN35" s="14"/>
      <c r="RNO35" s="14"/>
      <c r="RNP35" s="14"/>
      <c r="RNQ35" s="14"/>
      <c r="RNR35" s="14"/>
      <c r="RNS35" s="14"/>
      <c r="RNT35" s="14"/>
      <c r="RNU35" s="14"/>
      <c r="RNV35" s="14"/>
      <c r="RNW35" s="14"/>
      <c r="RNX35" s="14"/>
      <c r="RNY35" s="14"/>
      <c r="RNZ35" s="14"/>
      <c r="ROA35" s="14"/>
      <c r="ROB35" s="14"/>
      <c r="ROC35" s="14"/>
      <c r="ROD35" s="14"/>
      <c r="ROE35" s="14"/>
      <c r="ROF35" s="14"/>
      <c r="ROG35" s="14"/>
      <c r="ROH35" s="14"/>
      <c r="ROI35" s="14"/>
      <c r="ROJ35" s="14"/>
      <c r="ROK35" s="14"/>
      <c r="ROL35" s="14"/>
      <c r="ROM35" s="14"/>
      <c r="RON35" s="14"/>
      <c r="ROO35" s="14"/>
      <c r="ROP35" s="14"/>
      <c r="ROQ35" s="14"/>
      <c r="ROR35" s="14"/>
      <c r="ROS35" s="14"/>
      <c r="ROT35" s="14"/>
      <c r="ROU35" s="14"/>
      <c r="ROV35" s="14"/>
      <c r="ROW35" s="14"/>
      <c r="ROX35" s="14"/>
      <c r="ROY35" s="14"/>
      <c r="ROZ35" s="14"/>
      <c r="RPA35" s="14"/>
      <c r="RPB35" s="14"/>
      <c r="RPC35" s="14"/>
      <c r="RPD35" s="14"/>
      <c r="RPE35" s="14"/>
      <c r="RPF35" s="14"/>
      <c r="RPG35" s="14"/>
      <c r="RPH35" s="14"/>
      <c r="RPI35" s="14"/>
      <c r="RPJ35" s="14"/>
      <c r="RPK35" s="14"/>
      <c r="RPL35" s="14"/>
      <c r="RPM35" s="14"/>
      <c r="RPN35" s="14"/>
      <c r="RPO35" s="14"/>
      <c r="RPP35" s="14"/>
      <c r="RPQ35" s="14"/>
      <c r="RPR35" s="14"/>
      <c r="RPS35" s="14"/>
      <c r="RPT35" s="14"/>
      <c r="RPU35" s="14"/>
      <c r="RPV35" s="14"/>
      <c r="RPW35" s="14"/>
      <c r="RPX35" s="14"/>
      <c r="RPY35" s="14"/>
      <c r="RPZ35" s="14"/>
      <c r="RQA35" s="14"/>
      <c r="RQB35" s="14"/>
      <c r="RQC35" s="14"/>
      <c r="RQD35" s="14"/>
      <c r="RQE35" s="14"/>
      <c r="RQF35" s="14"/>
      <c r="RQG35" s="14"/>
      <c r="RQH35" s="14"/>
      <c r="RQI35" s="14"/>
      <c r="RQJ35" s="14"/>
      <c r="RQK35" s="14"/>
      <c r="RQL35" s="14"/>
      <c r="RQM35" s="14"/>
      <c r="RQN35" s="14"/>
      <c r="RQO35" s="14"/>
      <c r="RQP35" s="14"/>
      <c r="RQQ35" s="14"/>
      <c r="RQR35" s="14"/>
      <c r="RQS35" s="14"/>
      <c r="RQT35" s="14"/>
      <c r="RQU35" s="14"/>
      <c r="RQV35" s="14"/>
      <c r="RQW35" s="14"/>
      <c r="RQX35" s="14"/>
      <c r="RQY35" s="14"/>
      <c r="RQZ35" s="14"/>
      <c r="RRA35" s="14"/>
      <c r="RRB35" s="14"/>
      <c r="RRC35" s="14"/>
      <c r="RRD35" s="14"/>
      <c r="RRE35" s="14"/>
      <c r="RRF35" s="14"/>
      <c r="RRG35" s="14"/>
      <c r="RRH35" s="14"/>
      <c r="RRI35" s="14"/>
      <c r="RRJ35" s="14"/>
      <c r="RRK35" s="14"/>
      <c r="RRL35" s="14"/>
      <c r="RRM35" s="14"/>
      <c r="RRN35" s="14"/>
      <c r="RRO35" s="14"/>
      <c r="RRP35" s="14"/>
      <c r="RRQ35" s="14"/>
      <c r="RRR35" s="14"/>
      <c r="RRS35" s="14"/>
      <c r="RRT35" s="14"/>
      <c r="RRU35" s="14"/>
      <c r="RRV35" s="14"/>
      <c r="RRW35" s="14"/>
      <c r="RRX35" s="14"/>
      <c r="RRY35" s="14"/>
      <c r="RRZ35" s="14"/>
      <c r="RSA35" s="14"/>
      <c r="RSB35" s="14"/>
      <c r="RSC35" s="14"/>
      <c r="RSD35" s="14"/>
      <c r="RSE35" s="14"/>
      <c r="RSF35" s="14"/>
      <c r="RSG35" s="14"/>
      <c r="RSH35" s="14"/>
      <c r="RSI35" s="14"/>
      <c r="RSJ35" s="14"/>
      <c r="RSK35" s="14"/>
      <c r="RSL35" s="14"/>
      <c r="RSM35" s="14"/>
      <c r="RSN35" s="14"/>
      <c r="RSO35" s="14"/>
      <c r="RSP35" s="14"/>
      <c r="RSQ35" s="14"/>
      <c r="RSR35" s="14"/>
      <c r="RSS35" s="14"/>
      <c r="RST35" s="14"/>
      <c r="RSU35" s="14"/>
      <c r="RSV35" s="14"/>
      <c r="RSW35" s="14"/>
      <c r="RSX35" s="14"/>
      <c r="RSY35" s="14"/>
      <c r="RSZ35" s="14"/>
      <c r="RTA35" s="14"/>
      <c r="RTB35" s="14"/>
      <c r="RTC35" s="14"/>
      <c r="RTD35" s="14"/>
      <c r="RTE35" s="14"/>
      <c r="RTF35" s="14"/>
      <c r="RTG35" s="14"/>
      <c r="RTH35" s="14"/>
      <c r="RTI35" s="14"/>
      <c r="RTJ35" s="14"/>
      <c r="RTK35" s="14"/>
      <c r="RTL35" s="14"/>
      <c r="RTM35" s="14"/>
      <c r="RTN35" s="14"/>
      <c r="RTO35" s="14"/>
      <c r="RTP35" s="14"/>
      <c r="RTQ35" s="14"/>
      <c r="RTR35" s="14"/>
      <c r="RTS35" s="14"/>
      <c r="RTT35" s="14"/>
      <c r="RTU35" s="14"/>
      <c r="RTV35" s="14"/>
      <c r="RTW35" s="14"/>
      <c r="RTX35" s="14"/>
      <c r="RTY35" s="14"/>
      <c r="RTZ35" s="14"/>
      <c r="RUA35" s="14"/>
      <c r="RUB35" s="14"/>
      <c r="RUC35" s="14"/>
      <c r="RUD35" s="14"/>
      <c r="RUE35" s="14"/>
      <c r="RUF35" s="14"/>
      <c r="RUG35" s="14"/>
      <c r="RUH35" s="14"/>
      <c r="RUI35" s="14"/>
      <c r="RUJ35" s="14"/>
      <c r="RUK35" s="14"/>
      <c r="RUL35" s="14"/>
      <c r="RUM35" s="14"/>
      <c r="RUN35" s="14"/>
      <c r="RUO35" s="14"/>
      <c r="RUP35" s="14"/>
      <c r="RUQ35" s="14"/>
      <c r="RUR35" s="14"/>
      <c r="RUS35" s="14"/>
      <c r="RUT35" s="14"/>
      <c r="RUU35" s="14"/>
      <c r="RUV35" s="14"/>
      <c r="RUW35" s="14"/>
      <c r="RUX35" s="14"/>
      <c r="RUY35" s="14"/>
      <c r="RUZ35" s="14"/>
      <c r="RVA35" s="14"/>
      <c r="RVB35" s="14"/>
      <c r="RVC35" s="14"/>
      <c r="RVD35" s="14"/>
      <c r="RVE35" s="14"/>
      <c r="RVF35" s="14"/>
      <c r="RVG35" s="14"/>
      <c r="RVH35" s="14"/>
      <c r="RVI35" s="14"/>
      <c r="RVJ35" s="14"/>
      <c r="RVK35" s="14"/>
      <c r="RVL35" s="14"/>
      <c r="RVM35" s="14"/>
      <c r="RVN35" s="14"/>
      <c r="RVO35" s="14"/>
      <c r="RVP35" s="14"/>
      <c r="RVQ35" s="14"/>
      <c r="RVR35" s="14"/>
      <c r="RVS35" s="14"/>
      <c r="RVT35" s="14"/>
      <c r="RVU35" s="14"/>
      <c r="RVV35" s="14"/>
      <c r="RVW35" s="14"/>
      <c r="RVX35" s="14"/>
      <c r="RVY35" s="14"/>
      <c r="RVZ35" s="14"/>
      <c r="RWA35" s="14"/>
      <c r="RWB35" s="14"/>
      <c r="RWC35" s="14"/>
      <c r="RWD35" s="14"/>
      <c r="RWE35" s="14"/>
      <c r="RWF35" s="14"/>
      <c r="RWG35" s="14"/>
      <c r="RWH35" s="14"/>
      <c r="RWI35" s="14"/>
      <c r="RWJ35" s="14"/>
      <c r="RWK35" s="14"/>
      <c r="RWL35" s="14"/>
      <c r="RWM35" s="14"/>
      <c r="RWN35" s="14"/>
      <c r="RWO35" s="14"/>
      <c r="RWP35" s="14"/>
      <c r="RWQ35" s="14"/>
      <c r="RWR35" s="14"/>
      <c r="RWS35" s="14"/>
      <c r="RWT35" s="14"/>
      <c r="RWU35" s="14"/>
      <c r="RWV35" s="14"/>
      <c r="RWW35" s="14"/>
      <c r="RWX35" s="14"/>
      <c r="RWY35" s="14"/>
      <c r="RWZ35" s="14"/>
      <c r="RXA35" s="14"/>
      <c r="RXB35" s="14"/>
      <c r="RXC35" s="14"/>
      <c r="RXD35" s="14"/>
      <c r="RXE35" s="14"/>
      <c r="RXF35" s="14"/>
      <c r="RXG35" s="14"/>
      <c r="RXH35" s="14"/>
      <c r="RXI35" s="14"/>
      <c r="RXJ35" s="14"/>
      <c r="RXK35" s="14"/>
      <c r="RXL35" s="14"/>
      <c r="RXM35" s="14"/>
      <c r="RXN35" s="14"/>
      <c r="RXO35" s="14"/>
      <c r="RXP35" s="14"/>
      <c r="RXQ35" s="14"/>
      <c r="RXR35" s="14"/>
      <c r="RXS35" s="14"/>
      <c r="RXT35" s="14"/>
      <c r="RXU35" s="14"/>
      <c r="RXV35" s="14"/>
      <c r="RXW35" s="14"/>
      <c r="RXX35" s="14"/>
      <c r="RXY35" s="14"/>
      <c r="RXZ35" s="14"/>
      <c r="RYA35" s="14"/>
      <c r="RYB35" s="14"/>
      <c r="RYC35" s="14"/>
      <c r="RYD35" s="14"/>
      <c r="RYE35" s="14"/>
      <c r="RYF35" s="14"/>
      <c r="RYG35" s="14"/>
      <c r="RYH35" s="14"/>
      <c r="RYI35" s="14"/>
      <c r="RYJ35" s="14"/>
      <c r="RYK35" s="14"/>
      <c r="RYL35" s="14"/>
      <c r="RYM35" s="14"/>
      <c r="RYN35" s="14"/>
      <c r="RYO35" s="14"/>
      <c r="RYP35" s="14"/>
      <c r="RYQ35" s="14"/>
      <c r="RYR35" s="14"/>
      <c r="RYS35" s="14"/>
      <c r="RYT35" s="14"/>
      <c r="RYU35" s="14"/>
      <c r="RYV35" s="14"/>
      <c r="RYW35" s="14"/>
      <c r="RYX35" s="14"/>
      <c r="RYY35" s="14"/>
      <c r="RYZ35" s="14"/>
      <c r="RZA35" s="14"/>
      <c r="RZB35" s="14"/>
      <c r="RZC35" s="14"/>
      <c r="RZD35" s="14"/>
      <c r="RZE35" s="14"/>
      <c r="RZF35" s="14"/>
      <c r="RZG35" s="14"/>
      <c r="RZH35" s="14"/>
      <c r="RZI35" s="14"/>
      <c r="RZJ35" s="14"/>
      <c r="RZK35" s="14"/>
      <c r="RZL35" s="14"/>
      <c r="RZM35" s="14"/>
      <c r="RZN35" s="14"/>
      <c r="RZO35" s="14"/>
      <c r="RZP35" s="14"/>
      <c r="RZQ35" s="14"/>
      <c r="RZR35" s="14"/>
      <c r="RZS35" s="14"/>
      <c r="RZT35" s="14"/>
      <c r="RZU35" s="14"/>
      <c r="RZV35" s="14"/>
      <c r="RZW35" s="14"/>
      <c r="RZX35" s="14"/>
      <c r="RZY35" s="14"/>
      <c r="RZZ35" s="14"/>
      <c r="SAA35" s="14"/>
      <c r="SAB35" s="14"/>
      <c r="SAC35" s="14"/>
      <c r="SAD35" s="14"/>
      <c r="SAE35" s="14"/>
      <c r="SAF35" s="14"/>
      <c r="SAG35" s="14"/>
      <c r="SAH35" s="14"/>
      <c r="SAI35" s="14"/>
      <c r="SAJ35" s="14"/>
      <c r="SAK35" s="14"/>
      <c r="SAL35" s="14"/>
      <c r="SAM35" s="14"/>
      <c r="SAN35" s="14"/>
      <c r="SAO35" s="14"/>
      <c r="SAP35" s="14"/>
      <c r="SAQ35" s="14"/>
      <c r="SAR35" s="14"/>
      <c r="SAS35" s="14"/>
      <c r="SAT35" s="14"/>
      <c r="SAU35" s="14"/>
      <c r="SAV35" s="14"/>
      <c r="SAW35" s="14"/>
      <c r="SAX35" s="14"/>
      <c r="SAY35" s="14"/>
      <c r="SAZ35" s="14"/>
      <c r="SBA35" s="14"/>
      <c r="SBB35" s="14"/>
      <c r="SBC35" s="14"/>
      <c r="SBD35" s="14"/>
      <c r="SBE35" s="14"/>
      <c r="SBF35" s="14"/>
      <c r="SBG35" s="14"/>
      <c r="SBH35" s="14"/>
      <c r="SBI35" s="14"/>
      <c r="SBJ35" s="14"/>
      <c r="SBK35" s="14"/>
      <c r="SBL35" s="14"/>
      <c r="SBM35" s="14"/>
      <c r="SBN35" s="14"/>
      <c r="SBO35" s="14"/>
      <c r="SBP35" s="14"/>
      <c r="SBQ35" s="14"/>
      <c r="SBR35" s="14"/>
      <c r="SBS35" s="14"/>
      <c r="SBT35" s="14"/>
      <c r="SBU35" s="14"/>
      <c r="SBV35" s="14"/>
      <c r="SBW35" s="14"/>
      <c r="SBX35" s="14"/>
      <c r="SBY35" s="14"/>
      <c r="SBZ35" s="14"/>
      <c r="SCA35" s="14"/>
      <c r="SCB35" s="14"/>
      <c r="SCC35" s="14"/>
      <c r="SCD35" s="14"/>
      <c r="SCE35" s="14"/>
      <c r="SCF35" s="14"/>
      <c r="SCG35" s="14"/>
      <c r="SCH35" s="14"/>
      <c r="SCI35" s="14"/>
      <c r="SCJ35" s="14"/>
      <c r="SCK35" s="14"/>
      <c r="SCL35" s="14"/>
      <c r="SCM35" s="14"/>
      <c r="SCN35" s="14"/>
      <c r="SCO35" s="14"/>
      <c r="SCP35" s="14"/>
      <c r="SCQ35" s="14"/>
      <c r="SCR35" s="14"/>
      <c r="SCS35" s="14"/>
      <c r="SCT35" s="14"/>
      <c r="SCU35" s="14"/>
      <c r="SCV35" s="14"/>
      <c r="SCW35" s="14"/>
      <c r="SCX35" s="14"/>
      <c r="SCY35" s="14"/>
      <c r="SCZ35" s="14"/>
      <c r="SDA35" s="14"/>
      <c r="SDB35" s="14"/>
      <c r="SDC35" s="14"/>
      <c r="SDD35" s="14"/>
      <c r="SDE35" s="14"/>
      <c r="SDF35" s="14"/>
      <c r="SDG35" s="14"/>
      <c r="SDH35" s="14"/>
      <c r="SDI35" s="14"/>
      <c r="SDJ35" s="14"/>
      <c r="SDK35" s="14"/>
      <c r="SDL35" s="14"/>
      <c r="SDM35" s="14"/>
      <c r="SDN35" s="14"/>
      <c r="SDO35" s="14"/>
      <c r="SDP35" s="14"/>
      <c r="SDQ35" s="14"/>
      <c r="SDR35" s="14"/>
      <c r="SDS35" s="14"/>
      <c r="SDT35" s="14"/>
      <c r="SDU35" s="14"/>
      <c r="SDV35" s="14"/>
      <c r="SDW35" s="14"/>
      <c r="SDX35" s="14"/>
      <c r="SDY35" s="14"/>
      <c r="SDZ35" s="14"/>
      <c r="SEA35" s="14"/>
      <c r="SEB35" s="14"/>
      <c r="SEC35" s="14"/>
      <c r="SED35" s="14"/>
      <c r="SEE35" s="14"/>
      <c r="SEF35" s="14"/>
      <c r="SEG35" s="14"/>
      <c r="SEH35" s="14"/>
      <c r="SEI35" s="14"/>
      <c r="SEJ35" s="14"/>
      <c r="SEK35" s="14"/>
      <c r="SEL35" s="14"/>
      <c r="SEM35" s="14"/>
      <c r="SEN35" s="14"/>
      <c r="SEO35" s="14"/>
      <c r="SEP35" s="14"/>
      <c r="SEQ35" s="14"/>
      <c r="SER35" s="14"/>
      <c r="SES35" s="14"/>
      <c r="SET35" s="14"/>
      <c r="SEU35" s="14"/>
      <c r="SEV35" s="14"/>
      <c r="SEW35" s="14"/>
      <c r="SEX35" s="14"/>
      <c r="SEY35" s="14"/>
      <c r="SEZ35" s="14"/>
      <c r="SFA35" s="14"/>
      <c r="SFB35" s="14"/>
      <c r="SFC35" s="14"/>
      <c r="SFD35" s="14"/>
      <c r="SFE35" s="14"/>
      <c r="SFF35" s="14"/>
      <c r="SFG35" s="14"/>
      <c r="SFH35" s="14"/>
      <c r="SFI35" s="14"/>
      <c r="SFJ35" s="14"/>
      <c r="SFK35" s="14"/>
      <c r="SFL35" s="14"/>
      <c r="SFM35" s="14"/>
      <c r="SFN35" s="14"/>
      <c r="SFO35" s="14"/>
      <c r="SFP35" s="14"/>
      <c r="SFQ35" s="14"/>
      <c r="SFR35" s="14"/>
      <c r="SFS35" s="14"/>
      <c r="SFT35" s="14"/>
      <c r="SFU35" s="14"/>
      <c r="SFV35" s="14"/>
      <c r="SFW35" s="14"/>
      <c r="SFX35" s="14"/>
      <c r="SFY35" s="14"/>
      <c r="SFZ35" s="14"/>
      <c r="SGA35" s="14"/>
      <c r="SGB35" s="14"/>
      <c r="SGC35" s="14"/>
      <c r="SGD35" s="14"/>
      <c r="SGE35" s="14"/>
      <c r="SGF35" s="14"/>
      <c r="SGG35" s="14"/>
      <c r="SGH35" s="14"/>
      <c r="SGI35" s="14"/>
      <c r="SGJ35" s="14"/>
      <c r="SGK35" s="14"/>
      <c r="SGL35" s="14"/>
      <c r="SGM35" s="14"/>
      <c r="SGN35" s="14"/>
      <c r="SGO35" s="14"/>
      <c r="SGP35" s="14"/>
      <c r="SGQ35" s="14"/>
      <c r="SGR35" s="14"/>
      <c r="SGS35" s="14"/>
      <c r="SGT35" s="14"/>
      <c r="SGU35" s="14"/>
      <c r="SGV35" s="14"/>
      <c r="SGW35" s="14"/>
      <c r="SGX35" s="14"/>
      <c r="SGY35" s="14"/>
      <c r="SGZ35" s="14"/>
      <c r="SHA35" s="14"/>
      <c r="SHB35" s="14"/>
      <c r="SHC35" s="14"/>
      <c r="SHD35" s="14"/>
      <c r="SHE35" s="14"/>
      <c r="SHF35" s="14"/>
      <c r="SHG35" s="14"/>
      <c r="SHH35" s="14"/>
      <c r="SHI35" s="14"/>
      <c r="SHJ35" s="14"/>
      <c r="SHK35" s="14"/>
      <c r="SHL35" s="14"/>
      <c r="SHM35" s="14"/>
      <c r="SHN35" s="14"/>
      <c r="SHO35" s="14"/>
      <c r="SHP35" s="14"/>
      <c r="SHQ35" s="14"/>
      <c r="SHR35" s="14"/>
      <c r="SHS35" s="14"/>
      <c r="SHT35" s="14"/>
      <c r="SHU35" s="14"/>
      <c r="SHV35" s="14"/>
      <c r="SHW35" s="14"/>
      <c r="SHX35" s="14"/>
      <c r="SHY35" s="14"/>
      <c r="SHZ35" s="14"/>
      <c r="SIA35" s="14"/>
      <c r="SIB35" s="14"/>
      <c r="SIC35" s="14"/>
      <c r="SID35" s="14"/>
      <c r="SIE35" s="14"/>
      <c r="SIF35" s="14"/>
      <c r="SIG35" s="14"/>
      <c r="SIH35" s="14"/>
      <c r="SII35" s="14"/>
      <c r="SIJ35" s="14"/>
      <c r="SIK35" s="14"/>
      <c r="SIL35" s="14"/>
      <c r="SIM35" s="14"/>
      <c r="SIN35" s="14"/>
      <c r="SIO35" s="14"/>
      <c r="SIP35" s="14"/>
      <c r="SIQ35" s="14"/>
      <c r="SIR35" s="14"/>
      <c r="SIS35" s="14"/>
      <c r="SIT35" s="14"/>
      <c r="SIU35" s="14"/>
      <c r="SIV35" s="14"/>
      <c r="SIW35" s="14"/>
      <c r="SIX35" s="14"/>
      <c r="SIY35" s="14"/>
      <c r="SIZ35" s="14"/>
      <c r="SJA35" s="14"/>
      <c r="SJB35" s="14"/>
      <c r="SJC35" s="14"/>
      <c r="SJD35" s="14"/>
      <c r="SJE35" s="14"/>
      <c r="SJF35" s="14"/>
      <c r="SJG35" s="14"/>
      <c r="SJH35" s="14"/>
      <c r="SJI35" s="14"/>
      <c r="SJJ35" s="14"/>
      <c r="SJK35" s="14"/>
      <c r="SJL35" s="14"/>
      <c r="SJM35" s="14"/>
      <c r="SJN35" s="14"/>
      <c r="SJO35" s="14"/>
      <c r="SJP35" s="14"/>
      <c r="SJQ35" s="14"/>
      <c r="SJR35" s="14"/>
      <c r="SJS35" s="14"/>
      <c r="SJT35" s="14"/>
      <c r="SJU35" s="14"/>
      <c r="SJV35" s="14"/>
      <c r="SJW35" s="14"/>
      <c r="SJX35" s="14"/>
      <c r="SJY35" s="14"/>
      <c r="SJZ35" s="14"/>
      <c r="SKA35" s="14"/>
      <c r="SKB35" s="14"/>
      <c r="SKC35" s="14"/>
      <c r="SKD35" s="14"/>
      <c r="SKE35" s="14"/>
      <c r="SKF35" s="14"/>
      <c r="SKG35" s="14"/>
      <c r="SKH35" s="14"/>
      <c r="SKI35" s="14"/>
      <c r="SKJ35" s="14"/>
      <c r="SKK35" s="14"/>
      <c r="SKL35" s="14"/>
      <c r="SKM35" s="14"/>
      <c r="SKN35" s="14"/>
      <c r="SKO35" s="14"/>
      <c r="SKP35" s="14"/>
      <c r="SKQ35" s="14"/>
      <c r="SKR35" s="14"/>
      <c r="SKS35" s="14"/>
      <c r="SKT35" s="14"/>
      <c r="SKU35" s="14"/>
      <c r="SKV35" s="14"/>
      <c r="SKW35" s="14"/>
      <c r="SKX35" s="14"/>
      <c r="SKY35" s="14"/>
      <c r="SKZ35" s="14"/>
      <c r="SLA35" s="14"/>
      <c r="SLB35" s="14"/>
      <c r="SLC35" s="14"/>
      <c r="SLD35" s="14"/>
      <c r="SLE35" s="14"/>
      <c r="SLF35" s="14"/>
      <c r="SLG35" s="14"/>
      <c r="SLH35" s="14"/>
      <c r="SLI35" s="14"/>
      <c r="SLJ35" s="14"/>
      <c r="SLK35" s="14"/>
      <c r="SLL35" s="14"/>
      <c r="SLM35" s="14"/>
      <c r="SLN35" s="14"/>
      <c r="SLO35" s="14"/>
      <c r="SLP35" s="14"/>
      <c r="SLQ35" s="14"/>
      <c r="SLR35" s="14"/>
      <c r="SLS35" s="14"/>
      <c r="SLT35" s="14"/>
      <c r="SLU35" s="14"/>
      <c r="SLV35" s="14"/>
      <c r="SLW35" s="14"/>
      <c r="SLX35" s="14"/>
      <c r="SLY35" s="14"/>
      <c r="SLZ35" s="14"/>
      <c r="SMA35" s="14"/>
      <c r="SMB35" s="14"/>
      <c r="SMC35" s="14"/>
      <c r="SMD35" s="14"/>
      <c r="SME35" s="14"/>
      <c r="SMF35" s="14"/>
      <c r="SMG35" s="14"/>
      <c r="SMH35" s="14"/>
      <c r="SMI35" s="14"/>
      <c r="SMJ35" s="14"/>
      <c r="SMK35" s="14"/>
      <c r="SML35" s="14"/>
      <c r="SMM35" s="14"/>
      <c r="SMN35" s="14"/>
      <c r="SMO35" s="14"/>
      <c r="SMP35" s="14"/>
      <c r="SMQ35" s="14"/>
      <c r="SMR35" s="14"/>
      <c r="SMS35" s="14"/>
      <c r="SMT35" s="14"/>
      <c r="SMU35" s="14"/>
      <c r="SMV35" s="14"/>
      <c r="SMW35" s="14"/>
      <c r="SMX35" s="14"/>
      <c r="SMY35" s="14"/>
      <c r="SMZ35" s="14"/>
      <c r="SNA35" s="14"/>
      <c r="SNB35" s="14"/>
      <c r="SNC35" s="14"/>
      <c r="SND35" s="14"/>
      <c r="SNE35" s="14"/>
      <c r="SNF35" s="14"/>
      <c r="SNG35" s="14"/>
      <c r="SNH35" s="14"/>
      <c r="SNI35" s="14"/>
      <c r="SNJ35" s="14"/>
      <c r="SNK35" s="14"/>
      <c r="SNL35" s="14"/>
      <c r="SNM35" s="14"/>
      <c r="SNN35" s="14"/>
      <c r="SNO35" s="14"/>
      <c r="SNP35" s="14"/>
      <c r="SNQ35" s="14"/>
      <c r="SNR35" s="14"/>
      <c r="SNS35" s="14"/>
      <c r="SNT35" s="14"/>
      <c r="SNU35" s="14"/>
      <c r="SNV35" s="14"/>
      <c r="SNW35" s="14"/>
      <c r="SNX35" s="14"/>
      <c r="SNY35" s="14"/>
      <c r="SNZ35" s="14"/>
      <c r="SOA35" s="14"/>
      <c r="SOB35" s="14"/>
      <c r="SOC35" s="14"/>
      <c r="SOD35" s="14"/>
      <c r="SOE35" s="14"/>
      <c r="SOF35" s="14"/>
      <c r="SOG35" s="14"/>
      <c r="SOH35" s="14"/>
      <c r="SOI35" s="14"/>
      <c r="SOJ35" s="14"/>
      <c r="SOK35" s="14"/>
      <c r="SOL35" s="14"/>
      <c r="SOM35" s="14"/>
      <c r="SON35" s="14"/>
      <c r="SOO35" s="14"/>
      <c r="SOP35" s="14"/>
      <c r="SOQ35" s="14"/>
      <c r="SOR35" s="14"/>
      <c r="SOS35" s="14"/>
      <c r="SOT35" s="14"/>
      <c r="SOU35" s="14"/>
      <c r="SOV35" s="14"/>
      <c r="SOW35" s="14"/>
      <c r="SOX35" s="14"/>
      <c r="SOY35" s="14"/>
      <c r="SOZ35" s="14"/>
      <c r="SPA35" s="14"/>
      <c r="SPB35" s="14"/>
      <c r="SPC35" s="14"/>
      <c r="SPD35" s="14"/>
      <c r="SPE35" s="14"/>
      <c r="SPF35" s="14"/>
      <c r="SPG35" s="14"/>
      <c r="SPH35" s="14"/>
      <c r="SPI35" s="14"/>
      <c r="SPJ35" s="14"/>
      <c r="SPK35" s="14"/>
      <c r="SPL35" s="14"/>
      <c r="SPM35" s="14"/>
      <c r="SPN35" s="14"/>
      <c r="SPO35" s="14"/>
      <c r="SPP35" s="14"/>
      <c r="SPQ35" s="14"/>
      <c r="SPR35" s="14"/>
      <c r="SPS35" s="14"/>
      <c r="SPT35" s="14"/>
      <c r="SPU35" s="14"/>
      <c r="SPV35" s="14"/>
      <c r="SPW35" s="14"/>
      <c r="SPX35" s="14"/>
      <c r="SPY35" s="14"/>
      <c r="SPZ35" s="14"/>
      <c r="SQA35" s="14"/>
      <c r="SQB35" s="14"/>
      <c r="SQC35" s="14"/>
      <c r="SQD35" s="14"/>
      <c r="SQE35" s="14"/>
      <c r="SQF35" s="14"/>
      <c r="SQG35" s="14"/>
      <c r="SQH35" s="14"/>
      <c r="SQI35" s="14"/>
      <c r="SQJ35" s="14"/>
      <c r="SQK35" s="14"/>
      <c r="SQL35" s="14"/>
      <c r="SQM35" s="14"/>
      <c r="SQN35" s="14"/>
      <c r="SQO35" s="14"/>
      <c r="SQP35" s="14"/>
      <c r="SQQ35" s="14"/>
      <c r="SQR35" s="14"/>
      <c r="SQS35" s="14"/>
      <c r="SQT35" s="14"/>
      <c r="SQU35" s="14"/>
      <c r="SQV35" s="14"/>
      <c r="SQW35" s="14"/>
      <c r="SQX35" s="14"/>
      <c r="SQY35" s="14"/>
      <c r="SQZ35" s="14"/>
      <c r="SRA35" s="14"/>
      <c r="SRB35" s="14"/>
      <c r="SRC35" s="14"/>
      <c r="SRD35" s="14"/>
      <c r="SRE35" s="14"/>
      <c r="SRF35" s="14"/>
      <c r="SRG35" s="14"/>
      <c r="SRH35" s="14"/>
      <c r="SRI35" s="14"/>
      <c r="SRJ35" s="14"/>
      <c r="SRK35" s="14"/>
      <c r="SRL35" s="14"/>
      <c r="SRM35" s="14"/>
      <c r="SRN35" s="14"/>
      <c r="SRO35" s="14"/>
      <c r="SRP35" s="14"/>
      <c r="SRQ35" s="14"/>
      <c r="SRR35" s="14"/>
      <c r="SRS35" s="14"/>
      <c r="SRT35" s="14"/>
      <c r="SRU35" s="14"/>
      <c r="SRV35" s="14"/>
      <c r="SRW35" s="14"/>
      <c r="SRX35" s="14"/>
      <c r="SRY35" s="14"/>
      <c r="SRZ35" s="14"/>
      <c r="SSA35" s="14"/>
      <c r="SSB35" s="14"/>
      <c r="SSC35" s="14"/>
      <c r="SSD35" s="14"/>
      <c r="SSE35" s="14"/>
      <c r="SSF35" s="14"/>
      <c r="SSG35" s="14"/>
      <c r="SSH35" s="14"/>
      <c r="SSI35" s="14"/>
      <c r="SSJ35" s="14"/>
      <c r="SSK35" s="14"/>
      <c r="SSL35" s="14"/>
      <c r="SSM35" s="14"/>
      <c r="SSN35" s="14"/>
      <c r="SSO35" s="14"/>
      <c r="SSP35" s="14"/>
      <c r="SSQ35" s="14"/>
      <c r="SSR35" s="14"/>
      <c r="SSS35" s="14"/>
      <c r="SST35" s="14"/>
      <c r="SSU35" s="14"/>
      <c r="SSV35" s="14"/>
      <c r="SSW35" s="14"/>
      <c r="SSX35" s="14"/>
      <c r="SSY35" s="14"/>
      <c r="SSZ35" s="14"/>
      <c r="STA35" s="14"/>
      <c r="STB35" s="14"/>
      <c r="STC35" s="14"/>
      <c r="STD35" s="14"/>
      <c r="STE35" s="14"/>
      <c r="STF35" s="14"/>
      <c r="STG35" s="14"/>
      <c r="STH35" s="14"/>
      <c r="STI35" s="14"/>
      <c r="STJ35" s="14"/>
      <c r="STK35" s="14"/>
      <c r="STL35" s="14"/>
      <c r="STM35" s="14"/>
      <c r="STN35" s="14"/>
      <c r="STO35" s="14"/>
      <c r="STP35" s="14"/>
      <c r="STQ35" s="14"/>
      <c r="STR35" s="14"/>
      <c r="STS35" s="14"/>
      <c r="STT35" s="14"/>
      <c r="STU35" s="14"/>
      <c r="STV35" s="14"/>
      <c r="STW35" s="14"/>
      <c r="STX35" s="14"/>
      <c r="STY35" s="14"/>
      <c r="STZ35" s="14"/>
      <c r="SUA35" s="14"/>
      <c r="SUB35" s="14"/>
      <c r="SUC35" s="14"/>
      <c r="SUD35" s="14"/>
      <c r="SUE35" s="14"/>
      <c r="SUF35" s="14"/>
      <c r="SUG35" s="14"/>
      <c r="SUH35" s="14"/>
      <c r="SUI35" s="14"/>
      <c r="SUJ35" s="14"/>
      <c r="SUK35" s="14"/>
      <c r="SUL35" s="14"/>
      <c r="SUM35" s="14"/>
      <c r="SUN35" s="14"/>
      <c r="SUO35" s="14"/>
      <c r="SUP35" s="14"/>
      <c r="SUQ35" s="14"/>
      <c r="SUR35" s="14"/>
      <c r="SUS35" s="14"/>
      <c r="SUT35" s="14"/>
      <c r="SUU35" s="14"/>
      <c r="SUV35" s="14"/>
      <c r="SUW35" s="14"/>
      <c r="SUX35" s="14"/>
      <c r="SUY35" s="14"/>
      <c r="SUZ35" s="14"/>
      <c r="SVA35" s="14"/>
      <c r="SVB35" s="14"/>
      <c r="SVC35" s="14"/>
      <c r="SVD35" s="14"/>
      <c r="SVE35" s="14"/>
      <c r="SVF35" s="14"/>
      <c r="SVG35" s="14"/>
      <c r="SVH35" s="14"/>
      <c r="SVI35" s="14"/>
      <c r="SVJ35" s="14"/>
      <c r="SVK35" s="14"/>
      <c r="SVL35" s="14"/>
      <c r="SVM35" s="14"/>
      <c r="SVN35" s="14"/>
      <c r="SVO35" s="14"/>
      <c r="SVP35" s="14"/>
      <c r="SVQ35" s="14"/>
      <c r="SVR35" s="14"/>
      <c r="SVS35" s="14"/>
      <c r="SVT35" s="14"/>
      <c r="SVU35" s="14"/>
      <c r="SVV35" s="14"/>
      <c r="SVW35" s="14"/>
      <c r="SVX35" s="14"/>
      <c r="SVY35" s="14"/>
      <c r="SVZ35" s="14"/>
      <c r="SWA35" s="14"/>
      <c r="SWB35" s="14"/>
      <c r="SWC35" s="14"/>
      <c r="SWD35" s="14"/>
      <c r="SWE35" s="14"/>
      <c r="SWF35" s="14"/>
      <c r="SWG35" s="14"/>
      <c r="SWH35" s="14"/>
      <c r="SWI35" s="14"/>
      <c r="SWJ35" s="14"/>
      <c r="SWK35" s="14"/>
      <c r="SWL35" s="14"/>
      <c r="SWM35" s="14"/>
      <c r="SWN35" s="14"/>
      <c r="SWO35" s="14"/>
      <c r="SWP35" s="14"/>
      <c r="SWQ35" s="14"/>
      <c r="SWR35" s="14"/>
      <c r="SWS35" s="14"/>
      <c r="SWT35" s="14"/>
      <c r="SWU35" s="14"/>
      <c r="SWV35" s="14"/>
      <c r="SWW35" s="14"/>
      <c r="SWX35" s="14"/>
      <c r="SWY35" s="14"/>
      <c r="SWZ35" s="14"/>
      <c r="SXA35" s="14"/>
      <c r="SXB35" s="14"/>
      <c r="SXC35" s="14"/>
      <c r="SXD35" s="14"/>
      <c r="SXE35" s="14"/>
      <c r="SXF35" s="14"/>
      <c r="SXG35" s="14"/>
      <c r="SXH35" s="14"/>
      <c r="SXI35" s="14"/>
      <c r="SXJ35" s="14"/>
      <c r="SXK35" s="14"/>
      <c r="SXL35" s="14"/>
      <c r="SXM35" s="14"/>
      <c r="SXN35" s="14"/>
      <c r="SXO35" s="14"/>
      <c r="SXP35" s="14"/>
      <c r="SXQ35" s="14"/>
      <c r="SXR35" s="14"/>
      <c r="SXS35" s="14"/>
      <c r="SXT35" s="14"/>
      <c r="SXU35" s="14"/>
      <c r="SXV35" s="14"/>
      <c r="SXW35" s="14"/>
      <c r="SXX35" s="14"/>
      <c r="SXY35" s="14"/>
      <c r="SXZ35" s="14"/>
      <c r="SYA35" s="14"/>
      <c r="SYB35" s="14"/>
      <c r="SYC35" s="14"/>
      <c r="SYD35" s="14"/>
      <c r="SYE35" s="14"/>
      <c r="SYF35" s="14"/>
      <c r="SYG35" s="14"/>
      <c r="SYH35" s="14"/>
      <c r="SYI35" s="14"/>
      <c r="SYJ35" s="14"/>
      <c r="SYK35" s="14"/>
      <c r="SYL35" s="14"/>
      <c r="SYM35" s="14"/>
      <c r="SYN35" s="14"/>
      <c r="SYO35" s="14"/>
      <c r="SYP35" s="14"/>
      <c r="SYQ35" s="14"/>
      <c r="SYR35" s="14"/>
      <c r="SYS35" s="14"/>
      <c r="SYT35" s="14"/>
      <c r="SYU35" s="14"/>
      <c r="SYV35" s="14"/>
      <c r="SYW35" s="14"/>
      <c r="SYX35" s="14"/>
      <c r="SYY35" s="14"/>
      <c r="SYZ35" s="14"/>
      <c r="SZA35" s="14"/>
      <c r="SZB35" s="14"/>
      <c r="SZC35" s="14"/>
      <c r="SZD35" s="14"/>
      <c r="SZE35" s="14"/>
      <c r="SZF35" s="14"/>
      <c r="SZG35" s="14"/>
      <c r="SZH35" s="14"/>
      <c r="SZI35" s="14"/>
      <c r="SZJ35" s="14"/>
      <c r="SZK35" s="14"/>
      <c r="SZL35" s="14"/>
      <c r="SZM35" s="14"/>
      <c r="SZN35" s="14"/>
      <c r="SZO35" s="14"/>
      <c r="SZP35" s="14"/>
      <c r="SZQ35" s="14"/>
      <c r="SZR35" s="14"/>
      <c r="SZS35" s="14"/>
      <c r="SZT35" s="14"/>
      <c r="SZU35" s="14"/>
      <c r="SZV35" s="14"/>
      <c r="SZW35" s="14"/>
      <c r="SZX35" s="14"/>
      <c r="SZY35" s="14"/>
      <c r="SZZ35" s="14"/>
      <c r="TAA35" s="14"/>
      <c r="TAB35" s="14"/>
      <c r="TAC35" s="14"/>
      <c r="TAD35" s="14"/>
      <c r="TAE35" s="14"/>
      <c r="TAF35" s="14"/>
      <c r="TAG35" s="14"/>
      <c r="TAH35" s="14"/>
      <c r="TAI35" s="14"/>
      <c r="TAJ35" s="14"/>
      <c r="TAK35" s="14"/>
      <c r="TAL35" s="14"/>
      <c r="TAM35" s="14"/>
      <c r="TAN35" s="14"/>
      <c r="TAO35" s="14"/>
      <c r="TAP35" s="14"/>
      <c r="TAQ35" s="14"/>
      <c r="TAR35" s="14"/>
      <c r="TAS35" s="14"/>
      <c r="TAT35" s="14"/>
      <c r="TAU35" s="14"/>
      <c r="TAV35" s="14"/>
      <c r="TAW35" s="14"/>
      <c r="TAX35" s="14"/>
      <c r="TAY35" s="14"/>
      <c r="TAZ35" s="14"/>
      <c r="TBA35" s="14"/>
      <c r="TBB35" s="14"/>
      <c r="TBC35" s="14"/>
      <c r="TBD35" s="14"/>
      <c r="TBE35" s="14"/>
      <c r="TBF35" s="14"/>
      <c r="TBG35" s="14"/>
      <c r="TBH35" s="14"/>
      <c r="TBI35" s="14"/>
      <c r="TBJ35" s="14"/>
      <c r="TBK35" s="14"/>
      <c r="TBL35" s="14"/>
      <c r="TBM35" s="14"/>
      <c r="TBN35" s="14"/>
      <c r="TBO35" s="14"/>
      <c r="TBP35" s="14"/>
      <c r="TBQ35" s="14"/>
      <c r="TBR35" s="14"/>
      <c r="TBS35" s="14"/>
      <c r="TBT35" s="14"/>
      <c r="TBU35" s="14"/>
      <c r="TBV35" s="14"/>
      <c r="TBW35" s="14"/>
      <c r="TBX35" s="14"/>
      <c r="TBY35" s="14"/>
      <c r="TBZ35" s="14"/>
      <c r="TCA35" s="14"/>
      <c r="TCB35" s="14"/>
      <c r="TCC35" s="14"/>
      <c r="TCD35" s="14"/>
      <c r="TCE35" s="14"/>
      <c r="TCF35" s="14"/>
      <c r="TCG35" s="14"/>
      <c r="TCH35" s="14"/>
      <c r="TCI35" s="14"/>
      <c r="TCJ35" s="14"/>
      <c r="TCK35" s="14"/>
      <c r="TCL35" s="14"/>
      <c r="TCM35" s="14"/>
      <c r="TCN35" s="14"/>
      <c r="TCO35" s="14"/>
      <c r="TCP35" s="14"/>
      <c r="TCQ35" s="14"/>
      <c r="TCR35" s="14"/>
      <c r="TCS35" s="14"/>
      <c r="TCT35" s="14"/>
      <c r="TCU35" s="14"/>
      <c r="TCV35" s="14"/>
      <c r="TCW35" s="14"/>
      <c r="TCX35" s="14"/>
      <c r="TCY35" s="14"/>
      <c r="TCZ35" s="14"/>
      <c r="TDA35" s="14"/>
      <c r="TDB35" s="14"/>
      <c r="TDC35" s="14"/>
      <c r="TDD35" s="14"/>
      <c r="TDE35" s="14"/>
      <c r="TDF35" s="14"/>
      <c r="TDG35" s="14"/>
      <c r="TDH35" s="14"/>
      <c r="TDI35" s="14"/>
      <c r="TDJ35" s="14"/>
      <c r="TDK35" s="14"/>
      <c r="TDL35" s="14"/>
      <c r="TDM35" s="14"/>
      <c r="TDN35" s="14"/>
      <c r="TDO35" s="14"/>
      <c r="TDP35" s="14"/>
      <c r="TDQ35" s="14"/>
      <c r="TDR35" s="14"/>
      <c r="TDS35" s="14"/>
      <c r="TDT35" s="14"/>
      <c r="TDU35" s="14"/>
      <c r="TDV35" s="14"/>
      <c r="TDW35" s="14"/>
      <c r="TDX35" s="14"/>
      <c r="TDY35" s="14"/>
      <c r="TDZ35" s="14"/>
      <c r="TEA35" s="14"/>
      <c r="TEB35" s="14"/>
      <c r="TEC35" s="14"/>
      <c r="TED35" s="14"/>
      <c r="TEE35" s="14"/>
      <c r="TEF35" s="14"/>
      <c r="TEG35" s="14"/>
      <c r="TEH35" s="14"/>
      <c r="TEI35" s="14"/>
      <c r="TEJ35" s="14"/>
      <c r="TEK35" s="14"/>
      <c r="TEL35" s="14"/>
      <c r="TEM35" s="14"/>
      <c r="TEN35" s="14"/>
      <c r="TEO35" s="14"/>
      <c r="TEP35" s="14"/>
      <c r="TEQ35" s="14"/>
      <c r="TER35" s="14"/>
      <c r="TES35" s="14"/>
      <c r="TET35" s="14"/>
      <c r="TEU35" s="14"/>
      <c r="TEV35" s="14"/>
      <c r="TEW35" s="14"/>
      <c r="TEX35" s="14"/>
      <c r="TEY35" s="14"/>
      <c r="TEZ35" s="14"/>
      <c r="TFA35" s="14"/>
      <c r="TFB35" s="14"/>
      <c r="TFC35" s="14"/>
      <c r="TFD35" s="14"/>
      <c r="TFE35" s="14"/>
      <c r="TFF35" s="14"/>
      <c r="TFG35" s="14"/>
      <c r="TFH35" s="14"/>
      <c r="TFI35" s="14"/>
      <c r="TFJ35" s="14"/>
      <c r="TFK35" s="14"/>
      <c r="TFL35" s="14"/>
      <c r="TFM35" s="14"/>
      <c r="TFN35" s="14"/>
      <c r="TFO35" s="14"/>
      <c r="TFP35" s="14"/>
      <c r="TFQ35" s="14"/>
      <c r="TFR35" s="14"/>
      <c r="TFS35" s="14"/>
      <c r="TFT35" s="14"/>
      <c r="TFU35" s="14"/>
      <c r="TFV35" s="14"/>
      <c r="TFW35" s="14"/>
      <c r="TFX35" s="14"/>
      <c r="TFY35" s="14"/>
      <c r="TFZ35" s="14"/>
      <c r="TGA35" s="14"/>
      <c r="TGB35" s="14"/>
      <c r="TGC35" s="14"/>
      <c r="TGD35" s="14"/>
      <c r="TGE35" s="14"/>
      <c r="TGF35" s="14"/>
      <c r="TGG35" s="14"/>
      <c r="TGH35" s="14"/>
      <c r="TGI35" s="14"/>
      <c r="TGJ35" s="14"/>
      <c r="TGK35" s="14"/>
      <c r="TGL35" s="14"/>
      <c r="TGM35" s="14"/>
      <c r="TGN35" s="14"/>
      <c r="TGO35" s="14"/>
      <c r="TGP35" s="14"/>
      <c r="TGQ35" s="14"/>
      <c r="TGR35" s="14"/>
      <c r="TGS35" s="14"/>
      <c r="TGT35" s="14"/>
      <c r="TGU35" s="14"/>
      <c r="TGV35" s="14"/>
      <c r="TGW35" s="14"/>
      <c r="TGX35" s="14"/>
      <c r="TGY35" s="14"/>
      <c r="TGZ35" s="14"/>
      <c r="THA35" s="14"/>
      <c r="THB35" s="14"/>
      <c r="THC35" s="14"/>
      <c r="THD35" s="14"/>
      <c r="THE35" s="14"/>
      <c r="THF35" s="14"/>
      <c r="THG35" s="14"/>
      <c r="THH35" s="14"/>
      <c r="THI35" s="14"/>
      <c r="THJ35" s="14"/>
      <c r="THK35" s="14"/>
      <c r="THL35" s="14"/>
      <c r="THM35" s="14"/>
      <c r="THN35" s="14"/>
      <c r="THO35" s="14"/>
      <c r="THP35" s="14"/>
      <c r="THQ35" s="14"/>
      <c r="THR35" s="14"/>
      <c r="THS35" s="14"/>
      <c r="THT35" s="14"/>
      <c r="THU35" s="14"/>
      <c r="THV35" s="14"/>
      <c r="THW35" s="14"/>
      <c r="THX35" s="14"/>
      <c r="THY35" s="14"/>
      <c r="THZ35" s="14"/>
      <c r="TIA35" s="14"/>
      <c r="TIB35" s="14"/>
      <c r="TIC35" s="14"/>
      <c r="TID35" s="14"/>
      <c r="TIE35" s="14"/>
      <c r="TIF35" s="14"/>
      <c r="TIG35" s="14"/>
      <c r="TIH35" s="14"/>
      <c r="TII35" s="14"/>
      <c r="TIJ35" s="14"/>
      <c r="TIK35" s="14"/>
      <c r="TIL35" s="14"/>
      <c r="TIM35" s="14"/>
      <c r="TIN35" s="14"/>
      <c r="TIO35" s="14"/>
      <c r="TIP35" s="14"/>
      <c r="TIQ35" s="14"/>
      <c r="TIR35" s="14"/>
      <c r="TIS35" s="14"/>
      <c r="TIT35" s="14"/>
      <c r="TIU35" s="14"/>
      <c r="TIV35" s="14"/>
      <c r="TIW35" s="14"/>
      <c r="TIX35" s="14"/>
      <c r="TIY35" s="14"/>
      <c r="TIZ35" s="14"/>
      <c r="TJA35" s="14"/>
      <c r="TJB35" s="14"/>
      <c r="TJC35" s="14"/>
      <c r="TJD35" s="14"/>
      <c r="TJE35" s="14"/>
      <c r="TJF35" s="14"/>
      <c r="TJG35" s="14"/>
      <c r="TJH35" s="14"/>
      <c r="TJI35" s="14"/>
      <c r="TJJ35" s="14"/>
      <c r="TJK35" s="14"/>
      <c r="TJL35" s="14"/>
      <c r="TJM35" s="14"/>
      <c r="TJN35" s="14"/>
      <c r="TJO35" s="14"/>
      <c r="TJP35" s="14"/>
      <c r="TJQ35" s="14"/>
      <c r="TJR35" s="14"/>
      <c r="TJS35" s="14"/>
      <c r="TJT35" s="14"/>
      <c r="TJU35" s="14"/>
      <c r="TJV35" s="14"/>
      <c r="TJW35" s="14"/>
      <c r="TJX35" s="14"/>
      <c r="TJY35" s="14"/>
      <c r="TJZ35" s="14"/>
      <c r="TKA35" s="14"/>
      <c r="TKB35" s="14"/>
      <c r="TKC35" s="14"/>
      <c r="TKD35" s="14"/>
      <c r="TKE35" s="14"/>
      <c r="TKF35" s="14"/>
      <c r="TKG35" s="14"/>
      <c r="TKH35" s="14"/>
      <c r="TKI35" s="14"/>
      <c r="TKJ35" s="14"/>
      <c r="TKK35" s="14"/>
      <c r="TKL35" s="14"/>
      <c r="TKM35" s="14"/>
      <c r="TKN35" s="14"/>
      <c r="TKO35" s="14"/>
      <c r="TKP35" s="14"/>
      <c r="TKQ35" s="14"/>
      <c r="TKR35" s="14"/>
      <c r="TKS35" s="14"/>
      <c r="TKT35" s="14"/>
      <c r="TKU35" s="14"/>
      <c r="TKV35" s="14"/>
      <c r="TKW35" s="14"/>
      <c r="TKX35" s="14"/>
      <c r="TKY35" s="14"/>
      <c r="TKZ35" s="14"/>
      <c r="TLA35" s="14"/>
      <c r="TLB35" s="14"/>
      <c r="TLC35" s="14"/>
      <c r="TLD35" s="14"/>
      <c r="TLE35" s="14"/>
      <c r="TLF35" s="14"/>
      <c r="TLG35" s="14"/>
      <c r="TLH35" s="14"/>
      <c r="TLI35" s="14"/>
      <c r="TLJ35" s="14"/>
      <c r="TLK35" s="14"/>
      <c r="TLL35" s="14"/>
      <c r="TLM35" s="14"/>
      <c r="TLN35" s="14"/>
      <c r="TLO35" s="14"/>
      <c r="TLP35" s="14"/>
      <c r="TLQ35" s="14"/>
      <c r="TLR35" s="14"/>
      <c r="TLS35" s="14"/>
      <c r="TLT35" s="14"/>
      <c r="TLU35" s="14"/>
      <c r="TLV35" s="14"/>
      <c r="TLW35" s="14"/>
      <c r="TLX35" s="14"/>
      <c r="TLY35" s="14"/>
      <c r="TLZ35" s="14"/>
      <c r="TMA35" s="14"/>
      <c r="TMB35" s="14"/>
      <c r="TMC35" s="14"/>
      <c r="TMD35" s="14"/>
      <c r="TME35" s="14"/>
      <c r="TMF35" s="14"/>
      <c r="TMG35" s="14"/>
      <c r="TMH35" s="14"/>
      <c r="TMI35" s="14"/>
      <c r="TMJ35" s="14"/>
      <c r="TMK35" s="14"/>
      <c r="TML35" s="14"/>
      <c r="TMM35" s="14"/>
      <c r="TMN35" s="14"/>
      <c r="TMO35" s="14"/>
      <c r="TMP35" s="14"/>
      <c r="TMQ35" s="14"/>
      <c r="TMR35" s="14"/>
      <c r="TMS35" s="14"/>
      <c r="TMT35" s="14"/>
      <c r="TMU35" s="14"/>
      <c r="TMV35" s="14"/>
      <c r="TMW35" s="14"/>
      <c r="TMX35" s="14"/>
      <c r="TMY35" s="14"/>
      <c r="TMZ35" s="14"/>
      <c r="TNA35" s="14"/>
      <c r="TNB35" s="14"/>
      <c r="TNC35" s="14"/>
      <c r="TND35" s="14"/>
      <c r="TNE35" s="14"/>
      <c r="TNF35" s="14"/>
      <c r="TNG35" s="14"/>
      <c r="TNH35" s="14"/>
      <c r="TNI35" s="14"/>
      <c r="TNJ35" s="14"/>
      <c r="TNK35" s="14"/>
      <c r="TNL35" s="14"/>
      <c r="TNM35" s="14"/>
      <c r="TNN35" s="14"/>
      <c r="TNO35" s="14"/>
      <c r="TNP35" s="14"/>
      <c r="TNQ35" s="14"/>
      <c r="TNR35" s="14"/>
      <c r="TNS35" s="14"/>
      <c r="TNT35" s="14"/>
      <c r="TNU35" s="14"/>
      <c r="TNV35" s="14"/>
      <c r="TNW35" s="14"/>
      <c r="TNX35" s="14"/>
      <c r="TNY35" s="14"/>
      <c r="TNZ35" s="14"/>
      <c r="TOA35" s="14"/>
      <c r="TOB35" s="14"/>
      <c r="TOC35" s="14"/>
      <c r="TOD35" s="14"/>
      <c r="TOE35" s="14"/>
      <c r="TOF35" s="14"/>
      <c r="TOG35" s="14"/>
      <c r="TOH35" s="14"/>
      <c r="TOI35" s="14"/>
      <c r="TOJ35" s="14"/>
      <c r="TOK35" s="14"/>
      <c r="TOL35" s="14"/>
      <c r="TOM35" s="14"/>
      <c r="TON35" s="14"/>
      <c r="TOO35" s="14"/>
      <c r="TOP35" s="14"/>
      <c r="TOQ35" s="14"/>
      <c r="TOR35" s="14"/>
      <c r="TOS35" s="14"/>
      <c r="TOT35" s="14"/>
      <c r="TOU35" s="14"/>
      <c r="TOV35" s="14"/>
      <c r="TOW35" s="14"/>
      <c r="TOX35" s="14"/>
      <c r="TOY35" s="14"/>
      <c r="TOZ35" s="14"/>
      <c r="TPA35" s="14"/>
      <c r="TPB35" s="14"/>
      <c r="TPC35" s="14"/>
      <c r="TPD35" s="14"/>
      <c r="TPE35" s="14"/>
      <c r="TPF35" s="14"/>
      <c r="TPG35" s="14"/>
      <c r="TPH35" s="14"/>
      <c r="TPI35" s="14"/>
      <c r="TPJ35" s="14"/>
      <c r="TPK35" s="14"/>
      <c r="TPL35" s="14"/>
      <c r="TPM35" s="14"/>
      <c r="TPN35" s="14"/>
      <c r="TPO35" s="14"/>
      <c r="TPP35" s="14"/>
      <c r="TPQ35" s="14"/>
      <c r="TPR35" s="14"/>
      <c r="TPS35" s="14"/>
      <c r="TPT35" s="14"/>
      <c r="TPU35" s="14"/>
      <c r="TPV35" s="14"/>
      <c r="TPW35" s="14"/>
      <c r="TPX35" s="14"/>
      <c r="TPY35" s="14"/>
      <c r="TPZ35" s="14"/>
      <c r="TQA35" s="14"/>
      <c r="TQB35" s="14"/>
      <c r="TQC35" s="14"/>
      <c r="TQD35" s="14"/>
      <c r="TQE35" s="14"/>
      <c r="TQF35" s="14"/>
      <c r="TQG35" s="14"/>
      <c r="TQH35" s="14"/>
      <c r="TQI35" s="14"/>
      <c r="TQJ35" s="14"/>
      <c r="TQK35" s="14"/>
      <c r="TQL35" s="14"/>
      <c r="TQM35" s="14"/>
      <c r="TQN35" s="14"/>
      <c r="TQO35" s="14"/>
      <c r="TQP35" s="14"/>
      <c r="TQQ35" s="14"/>
      <c r="TQR35" s="14"/>
      <c r="TQS35" s="14"/>
      <c r="TQT35" s="14"/>
      <c r="TQU35" s="14"/>
      <c r="TQV35" s="14"/>
      <c r="TQW35" s="14"/>
      <c r="TQX35" s="14"/>
      <c r="TQY35" s="14"/>
      <c r="TQZ35" s="14"/>
      <c r="TRA35" s="14"/>
      <c r="TRB35" s="14"/>
      <c r="TRC35" s="14"/>
      <c r="TRD35" s="14"/>
      <c r="TRE35" s="14"/>
      <c r="TRF35" s="14"/>
      <c r="TRG35" s="14"/>
      <c r="TRH35" s="14"/>
      <c r="TRI35" s="14"/>
      <c r="TRJ35" s="14"/>
      <c r="TRK35" s="14"/>
      <c r="TRL35" s="14"/>
      <c r="TRM35" s="14"/>
      <c r="TRN35" s="14"/>
      <c r="TRO35" s="14"/>
      <c r="TRP35" s="14"/>
      <c r="TRQ35" s="14"/>
      <c r="TRR35" s="14"/>
      <c r="TRS35" s="14"/>
      <c r="TRT35" s="14"/>
      <c r="TRU35" s="14"/>
      <c r="TRV35" s="14"/>
      <c r="TRW35" s="14"/>
      <c r="TRX35" s="14"/>
      <c r="TRY35" s="14"/>
      <c r="TRZ35" s="14"/>
      <c r="TSA35" s="14"/>
      <c r="TSB35" s="14"/>
      <c r="TSC35" s="14"/>
      <c r="TSD35" s="14"/>
      <c r="TSE35" s="14"/>
      <c r="TSF35" s="14"/>
      <c r="TSG35" s="14"/>
      <c r="TSH35" s="14"/>
      <c r="TSI35" s="14"/>
      <c r="TSJ35" s="14"/>
      <c r="TSK35" s="14"/>
      <c r="TSL35" s="14"/>
      <c r="TSM35" s="14"/>
      <c r="TSN35" s="14"/>
      <c r="TSO35" s="14"/>
      <c r="TSP35" s="14"/>
      <c r="TSQ35" s="14"/>
      <c r="TSR35" s="14"/>
      <c r="TSS35" s="14"/>
      <c r="TST35" s="14"/>
      <c r="TSU35" s="14"/>
      <c r="TSV35" s="14"/>
      <c r="TSW35" s="14"/>
      <c r="TSX35" s="14"/>
      <c r="TSY35" s="14"/>
      <c r="TSZ35" s="14"/>
      <c r="TTA35" s="14"/>
      <c r="TTB35" s="14"/>
      <c r="TTC35" s="14"/>
      <c r="TTD35" s="14"/>
      <c r="TTE35" s="14"/>
      <c r="TTF35" s="14"/>
      <c r="TTG35" s="14"/>
      <c r="TTH35" s="14"/>
      <c r="TTI35" s="14"/>
      <c r="TTJ35" s="14"/>
      <c r="TTK35" s="14"/>
      <c r="TTL35" s="14"/>
      <c r="TTM35" s="14"/>
      <c r="TTN35" s="14"/>
      <c r="TTO35" s="14"/>
      <c r="TTP35" s="14"/>
      <c r="TTQ35" s="14"/>
      <c r="TTR35" s="14"/>
      <c r="TTS35" s="14"/>
      <c r="TTT35" s="14"/>
      <c r="TTU35" s="14"/>
      <c r="TTV35" s="14"/>
      <c r="TTW35" s="14"/>
      <c r="TTX35" s="14"/>
      <c r="TTY35" s="14"/>
      <c r="TTZ35" s="14"/>
      <c r="TUA35" s="14"/>
      <c r="TUB35" s="14"/>
      <c r="TUC35" s="14"/>
      <c r="TUD35" s="14"/>
      <c r="TUE35" s="14"/>
      <c r="TUF35" s="14"/>
      <c r="TUG35" s="14"/>
      <c r="TUH35" s="14"/>
      <c r="TUI35" s="14"/>
      <c r="TUJ35" s="14"/>
      <c r="TUK35" s="14"/>
      <c r="TUL35" s="14"/>
      <c r="TUM35" s="14"/>
      <c r="TUN35" s="14"/>
      <c r="TUO35" s="14"/>
      <c r="TUP35" s="14"/>
      <c r="TUQ35" s="14"/>
      <c r="TUR35" s="14"/>
      <c r="TUS35" s="14"/>
      <c r="TUT35" s="14"/>
      <c r="TUU35" s="14"/>
      <c r="TUV35" s="14"/>
      <c r="TUW35" s="14"/>
      <c r="TUX35" s="14"/>
      <c r="TUY35" s="14"/>
      <c r="TUZ35" s="14"/>
      <c r="TVA35" s="14"/>
      <c r="TVB35" s="14"/>
      <c r="TVC35" s="14"/>
      <c r="TVD35" s="14"/>
      <c r="TVE35" s="14"/>
      <c r="TVF35" s="14"/>
      <c r="TVG35" s="14"/>
      <c r="TVH35" s="14"/>
      <c r="TVI35" s="14"/>
      <c r="TVJ35" s="14"/>
      <c r="TVK35" s="14"/>
      <c r="TVL35" s="14"/>
      <c r="TVM35" s="14"/>
      <c r="TVN35" s="14"/>
      <c r="TVO35" s="14"/>
      <c r="TVP35" s="14"/>
      <c r="TVQ35" s="14"/>
      <c r="TVR35" s="14"/>
      <c r="TVS35" s="14"/>
      <c r="TVT35" s="14"/>
      <c r="TVU35" s="14"/>
      <c r="TVV35" s="14"/>
      <c r="TVW35" s="14"/>
      <c r="TVX35" s="14"/>
      <c r="TVY35" s="14"/>
      <c r="TVZ35" s="14"/>
      <c r="TWA35" s="14"/>
      <c r="TWB35" s="14"/>
      <c r="TWC35" s="14"/>
      <c r="TWD35" s="14"/>
      <c r="TWE35" s="14"/>
      <c r="TWF35" s="14"/>
      <c r="TWG35" s="14"/>
      <c r="TWH35" s="14"/>
      <c r="TWI35" s="14"/>
      <c r="TWJ35" s="14"/>
      <c r="TWK35" s="14"/>
      <c r="TWL35" s="14"/>
      <c r="TWM35" s="14"/>
      <c r="TWN35" s="14"/>
      <c r="TWO35" s="14"/>
      <c r="TWP35" s="14"/>
      <c r="TWQ35" s="14"/>
      <c r="TWR35" s="14"/>
      <c r="TWS35" s="14"/>
      <c r="TWT35" s="14"/>
      <c r="TWU35" s="14"/>
      <c r="TWV35" s="14"/>
      <c r="TWW35" s="14"/>
      <c r="TWX35" s="14"/>
      <c r="TWY35" s="14"/>
      <c r="TWZ35" s="14"/>
      <c r="TXA35" s="14"/>
      <c r="TXB35" s="14"/>
      <c r="TXC35" s="14"/>
      <c r="TXD35" s="14"/>
      <c r="TXE35" s="14"/>
      <c r="TXF35" s="14"/>
      <c r="TXG35" s="14"/>
      <c r="TXH35" s="14"/>
      <c r="TXI35" s="14"/>
      <c r="TXJ35" s="14"/>
      <c r="TXK35" s="14"/>
      <c r="TXL35" s="14"/>
      <c r="TXM35" s="14"/>
      <c r="TXN35" s="14"/>
      <c r="TXO35" s="14"/>
      <c r="TXP35" s="14"/>
      <c r="TXQ35" s="14"/>
      <c r="TXR35" s="14"/>
      <c r="TXS35" s="14"/>
      <c r="TXT35" s="14"/>
      <c r="TXU35" s="14"/>
      <c r="TXV35" s="14"/>
      <c r="TXW35" s="14"/>
      <c r="TXX35" s="14"/>
      <c r="TXY35" s="14"/>
      <c r="TXZ35" s="14"/>
      <c r="TYA35" s="14"/>
      <c r="TYB35" s="14"/>
      <c r="TYC35" s="14"/>
      <c r="TYD35" s="14"/>
      <c r="TYE35" s="14"/>
      <c r="TYF35" s="14"/>
      <c r="TYG35" s="14"/>
      <c r="TYH35" s="14"/>
      <c r="TYI35" s="14"/>
      <c r="TYJ35" s="14"/>
      <c r="TYK35" s="14"/>
      <c r="TYL35" s="14"/>
      <c r="TYM35" s="14"/>
      <c r="TYN35" s="14"/>
      <c r="TYO35" s="14"/>
      <c r="TYP35" s="14"/>
      <c r="TYQ35" s="14"/>
      <c r="TYR35" s="14"/>
      <c r="TYS35" s="14"/>
      <c r="TYT35" s="14"/>
      <c r="TYU35" s="14"/>
      <c r="TYV35" s="14"/>
      <c r="TYW35" s="14"/>
      <c r="TYX35" s="14"/>
      <c r="TYY35" s="14"/>
      <c r="TYZ35" s="14"/>
      <c r="TZA35" s="14"/>
      <c r="TZB35" s="14"/>
      <c r="TZC35" s="14"/>
      <c r="TZD35" s="14"/>
      <c r="TZE35" s="14"/>
      <c r="TZF35" s="14"/>
      <c r="TZG35" s="14"/>
      <c r="TZH35" s="14"/>
      <c r="TZI35" s="14"/>
      <c r="TZJ35" s="14"/>
      <c r="TZK35" s="14"/>
      <c r="TZL35" s="14"/>
      <c r="TZM35" s="14"/>
      <c r="TZN35" s="14"/>
      <c r="TZO35" s="14"/>
      <c r="TZP35" s="14"/>
      <c r="TZQ35" s="14"/>
      <c r="TZR35" s="14"/>
      <c r="TZS35" s="14"/>
      <c r="TZT35" s="14"/>
      <c r="TZU35" s="14"/>
      <c r="TZV35" s="14"/>
      <c r="TZW35" s="14"/>
      <c r="TZX35" s="14"/>
      <c r="TZY35" s="14"/>
      <c r="TZZ35" s="14"/>
      <c r="UAA35" s="14"/>
      <c r="UAB35" s="14"/>
      <c r="UAC35" s="14"/>
      <c r="UAD35" s="14"/>
      <c r="UAE35" s="14"/>
      <c r="UAF35" s="14"/>
      <c r="UAG35" s="14"/>
      <c r="UAH35" s="14"/>
      <c r="UAI35" s="14"/>
      <c r="UAJ35" s="14"/>
      <c r="UAK35" s="14"/>
      <c r="UAL35" s="14"/>
      <c r="UAM35" s="14"/>
      <c r="UAN35" s="14"/>
      <c r="UAO35" s="14"/>
      <c r="UAP35" s="14"/>
      <c r="UAQ35" s="14"/>
      <c r="UAR35" s="14"/>
      <c r="UAS35" s="14"/>
      <c r="UAT35" s="14"/>
      <c r="UAU35" s="14"/>
      <c r="UAV35" s="14"/>
      <c r="UAW35" s="14"/>
      <c r="UAX35" s="14"/>
      <c r="UAY35" s="14"/>
      <c r="UAZ35" s="14"/>
      <c r="UBA35" s="14"/>
      <c r="UBB35" s="14"/>
      <c r="UBC35" s="14"/>
      <c r="UBD35" s="14"/>
      <c r="UBE35" s="14"/>
      <c r="UBF35" s="14"/>
      <c r="UBG35" s="14"/>
      <c r="UBH35" s="14"/>
      <c r="UBI35" s="14"/>
      <c r="UBJ35" s="14"/>
      <c r="UBK35" s="14"/>
      <c r="UBL35" s="14"/>
      <c r="UBM35" s="14"/>
      <c r="UBN35" s="14"/>
      <c r="UBO35" s="14"/>
      <c r="UBP35" s="14"/>
      <c r="UBQ35" s="14"/>
      <c r="UBR35" s="14"/>
      <c r="UBS35" s="14"/>
      <c r="UBT35" s="14"/>
      <c r="UBU35" s="14"/>
      <c r="UBV35" s="14"/>
      <c r="UBW35" s="14"/>
      <c r="UBX35" s="14"/>
      <c r="UBY35" s="14"/>
      <c r="UBZ35" s="14"/>
      <c r="UCA35" s="14"/>
      <c r="UCB35" s="14"/>
      <c r="UCC35" s="14"/>
      <c r="UCD35" s="14"/>
      <c r="UCE35" s="14"/>
      <c r="UCF35" s="14"/>
      <c r="UCG35" s="14"/>
      <c r="UCH35" s="14"/>
      <c r="UCI35" s="14"/>
      <c r="UCJ35" s="14"/>
      <c r="UCK35" s="14"/>
      <c r="UCL35" s="14"/>
      <c r="UCM35" s="14"/>
      <c r="UCN35" s="14"/>
      <c r="UCO35" s="14"/>
      <c r="UCP35" s="14"/>
      <c r="UCQ35" s="14"/>
      <c r="UCR35" s="14"/>
      <c r="UCS35" s="14"/>
      <c r="UCT35" s="14"/>
      <c r="UCU35" s="14"/>
      <c r="UCV35" s="14"/>
      <c r="UCW35" s="14"/>
      <c r="UCX35" s="14"/>
      <c r="UCY35" s="14"/>
      <c r="UCZ35" s="14"/>
      <c r="UDA35" s="14"/>
      <c r="UDB35" s="14"/>
      <c r="UDC35" s="14"/>
      <c r="UDD35" s="14"/>
      <c r="UDE35" s="14"/>
      <c r="UDF35" s="14"/>
      <c r="UDG35" s="14"/>
      <c r="UDH35" s="14"/>
      <c r="UDI35" s="14"/>
      <c r="UDJ35" s="14"/>
      <c r="UDK35" s="14"/>
      <c r="UDL35" s="14"/>
      <c r="UDM35" s="14"/>
      <c r="UDN35" s="14"/>
      <c r="UDO35" s="14"/>
      <c r="UDP35" s="14"/>
      <c r="UDQ35" s="14"/>
      <c r="UDR35" s="14"/>
      <c r="UDS35" s="14"/>
      <c r="UDT35" s="14"/>
      <c r="UDU35" s="14"/>
      <c r="UDV35" s="14"/>
      <c r="UDW35" s="14"/>
      <c r="UDX35" s="14"/>
      <c r="UDY35" s="14"/>
      <c r="UDZ35" s="14"/>
      <c r="UEA35" s="14"/>
      <c r="UEB35" s="14"/>
      <c r="UEC35" s="14"/>
      <c r="UED35" s="14"/>
      <c r="UEE35" s="14"/>
      <c r="UEF35" s="14"/>
      <c r="UEG35" s="14"/>
      <c r="UEH35" s="14"/>
      <c r="UEI35" s="14"/>
      <c r="UEJ35" s="14"/>
      <c r="UEK35" s="14"/>
      <c r="UEL35" s="14"/>
      <c r="UEM35" s="14"/>
      <c r="UEN35" s="14"/>
      <c r="UEO35" s="14"/>
      <c r="UEP35" s="14"/>
      <c r="UEQ35" s="14"/>
      <c r="UER35" s="14"/>
      <c r="UES35" s="14"/>
      <c r="UET35" s="14"/>
      <c r="UEU35" s="14"/>
      <c r="UEV35" s="14"/>
      <c r="UEW35" s="14"/>
      <c r="UEX35" s="14"/>
      <c r="UEY35" s="14"/>
      <c r="UEZ35" s="14"/>
      <c r="UFA35" s="14"/>
      <c r="UFB35" s="14"/>
      <c r="UFC35" s="14"/>
      <c r="UFD35" s="14"/>
      <c r="UFE35" s="14"/>
      <c r="UFF35" s="14"/>
      <c r="UFG35" s="14"/>
      <c r="UFH35" s="14"/>
      <c r="UFI35" s="14"/>
      <c r="UFJ35" s="14"/>
      <c r="UFK35" s="14"/>
      <c r="UFL35" s="14"/>
      <c r="UFM35" s="14"/>
      <c r="UFN35" s="14"/>
      <c r="UFO35" s="14"/>
      <c r="UFP35" s="14"/>
      <c r="UFQ35" s="14"/>
      <c r="UFR35" s="14"/>
      <c r="UFS35" s="14"/>
      <c r="UFT35" s="14"/>
      <c r="UFU35" s="14"/>
      <c r="UFV35" s="14"/>
      <c r="UFW35" s="14"/>
      <c r="UFX35" s="14"/>
      <c r="UFY35" s="14"/>
      <c r="UFZ35" s="14"/>
      <c r="UGA35" s="14"/>
      <c r="UGB35" s="14"/>
      <c r="UGC35" s="14"/>
      <c r="UGD35" s="14"/>
      <c r="UGE35" s="14"/>
      <c r="UGF35" s="14"/>
      <c r="UGG35" s="14"/>
      <c r="UGH35" s="14"/>
      <c r="UGI35" s="14"/>
      <c r="UGJ35" s="14"/>
      <c r="UGK35" s="14"/>
      <c r="UGL35" s="14"/>
      <c r="UGM35" s="14"/>
      <c r="UGN35" s="14"/>
      <c r="UGO35" s="14"/>
      <c r="UGP35" s="14"/>
      <c r="UGQ35" s="14"/>
      <c r="UGR35" s="14"/>
      <c r="UGS35" s="14"/>
      <c r="UGT35" s="14"/>
      <c r="UGU35" s="14"/>
      <c r="UGV35" s="14"/>
      <c r="UGW35" s="14"/>
      <c r="UGX35" s="14"/>
      <c r="UGY35" s="14"/>
      <c r="UGZ35" s="14"/>
      <c r="UHA35" s="14"/>
      <c r="UHB35" s="14"/>
      <c r="UHC35" s="14"/>
      <c r="UHD35" s="14"/>
      <c r="UHE35" s="14"/>
      <c r="UHF35" s="14"/>
      <c r="UHG35" s="14"/>
      <c r="UHH35" s="14"/>
      <c r="UHI35" s="14"/>
      <c r="UHJ35" s="14"/>
      <c r="UHK35" s="14"/>
      <c r="UHL35" s="14"/>
      <c r="UHM35" s="14"/>
      <c r="UHN35" s="14"/>
      <c r="UHO35" s="14"/>
      <c r="UHP35" s="14"/>
      <c r="UHQ35" s="14"/>
      <c r="UHR35" s="14"/>
      <c r="UHS35" s="14"/>
      <c r="UHT35" s="14"/>
      <c r="UHU35" s="14"/>
      <c r="UHV35" s="14"/>
      <c r="UHW35" s="14"/>
      <c r="UHX35" s="14"/>
      <c r="UHY35" s="14"/>
      <c r="UHZ35" s="14"/>
      <c r="UIA35" s="14"/>
      <c r="UIB35" s="14"/>
      <c r="UIC35" s="14"/>
      <c r="UID35" s="14"/>
      <c r="UIE35" s="14"/>
      <c r="UIF35" s="14"/>
      <c r="UIG35" s="14"/>
      <c r="UIH35" s="14"/>
      <c r="UII35" s="14"/>
      <c r="UIJ35" s="14"/>
      <c r="UIK35" s="14"/>
      <c r="UIL35" s="14"/>
      <c r="UIM35" s="14"/>
      <c r="UIN35" s="14"/>
      <c r="UIO35" s="14"/>
      <c r="UIP35" s="14"/>
      <c r="UIQ35" s="14"/>
      <c r="UIR35" s="14"/>
      <c r="UIS35" s="14"/>
      <c r="UIT35" s="14"/>
      <c r="UIU35" s="14"/>
      <c r="UIV35" s="14"/>
      <c r="UIW35" s="14"/>
      <c r="UIX35" s="14"/>
      <c r="UIY35" s="14"/>
      <c r="UIZ35" s="14"/>
      <c r="UJA35" s="14"/>
      <c r="UJB35" s="14"/>
      <c r="UJC35" s="14"/>
      <c r="UJD35" s="14"/>
      <c r="UJE35" s="14"/>
      <c r="UJF35" s="14"/>
      <c r="UJG35" s="14"/>
      <c r="UJH35" s="14"/>
      <c r="UJI35" s="14"/>
      <c r="UJJ35" s="14"/>
      <c r="UJK35" s="14"/>
      <c r="UJL35" s="14"/>
      <c r="UJM35" s="14"/>
      <c r="UJN35" s="14"/>
      <c r="UJO35" s="14"/>
      <c r="UJP35" s="14"/>
      <c r="UJQ35" s="14"/>
      <c r="UJR35" s="14"/>
      <c r="UJS35" s="14"/>
      <c r="UJT35" s="14"/>
      <c r="UJU35" s="14"/>
      <c r="UJV35" s="14"/>
      <c r="UJW35" s="14"/>
      <c r="UJX35" s="14"/>
      <c r="UJY35" s="14"/>
      <c r="UJZ35" s="14"/>
      <c r="UKA35" s="14"/>
      <c r="UKB35" s="14"/>
      <c r="UKC35" s="14"/>
      <c r="UKD35" s="14"/>
      <c r="UKE35" s="14"/>
      <c r="UKF35" s="14"/>
      <c r="UKG35" s="14"/>
      <c r="UKH35" s="14"/>
      <c r="UKI35" s="14"/>
      <c r="UKJ35" s="14"/>
      <c r="UKK35" s="14"/>
      <c r="UKL35" s="14"/>
      <c r="UKM35" s="14"/>
      <c r="UKN35" s="14"/>
      <c r="UKO35" s="14"/>
      <c r="UKP35" s="14"/>
      <c r="UKQ35" s="14"/>
      <c r="UKR35" s="14"/>
      <c r="UKS35" s="14"/>
      <c r="UKT35" s="14"/>
      <c r="UKU35" s="14"/>
      <c r="UKV35" s="14"/>
      <c r="UKW35" s="14"/>
      <c r="UKX35" s="14"/>
      <c r="UKY35" s="14"/>
      <c r="UKZ35" s="14"/>
      <c r="ULA35" s="14"/>
      <c r="ULB35" s="14"/>
      <c r="ULC35" s="14"/>
      <c r="ULD35" s="14"/>
      <c r="ULE35" s="14"/>
      <c r="ULF35" s="14"/>
      <c r="ULG35" s="14"/>
      <c r="ULH35" s="14"/>
      <c r="ULI35" s="14"/>
      <c r="ULJ35" s="14"/>
      <c r="ULK35" s="14"/>
      <c r="ULL35" s="14"/>
      <c r="ULM35" s="14"/>
      <c r="ULN35" s="14"/>
      <c r="ULO35" s="14"/>
      <c r="ULP35" s="14"/>
      <c r="ULQ35" s="14"/>
      <c r="ULR35" s="14"/>
      <c r="ULS35" s="14"/>
      <c r="ULT35" s="14"/>
      <c r="ULU35" s="14"/>
      <c r="ULV35" s="14"/>
      <c r="ULW35" s="14"/>
      <c r="ULX35" s="14"/>
      <c r="ULY35" s="14"/>
      <c r="ULZ35" s="14"/>
      <c r="UMA35" s="14"/>
      <c r="UMB35" s="14"/>
      <c r="UMC35" s="14"/>
      <c r="UMD35" s="14"/>
      <c r="UME35" s="14"/>
      <c r="UMF35" s="14"/>
      <c r="UMG35" s="14"/>
      <c r="UMH35" s="14"/>
      <c r="UMI35" s="14"/>
      <c r="UMJ35" s="14"/>
      <c r="UMK35" s="14"/>
      <c r="UML35" s="14"/>
      <c r="UMM35" s="14"/>
      <c r="UMN35" s="14"/>
      <c r="UMO35" s="14"/>
      <c r="UMP35" s="14"/>
      <c r="UMQ35" s="14"/>
      <c r="UMR35" s="14"/>
      <c r="UMS35" s="14"/>
      <c r="UMT35" s="14"/>
      <c r="UMU35" s="14"/>
      <c r="UMV35" s="14"/>
      <c r="UMW35" s="14"/>
      <c r="UMX35" s="14"/>
      <c r="UMY35" s="14"/>
      <c r="UMZ35" s="14"/>
      <c r="UNA35" s="14"/>
      <c r="UNB35" s="14"/>
      <c r="UNC35" s="14"/>
      <c r="UND35" s="14"/>
      <c r="UNE35" s="14"/>
      <c r="UNF35" s="14"/>
      <c r="UNG35" s="14"/>
      <c r="UNH35" s="14"/>
      <c r="UNI35" s="14"/>
      <c r="UNJ35" s="14"/>
      <c r="UNK35" s="14"/>
      <c r="UNL35" s="14"/>
      <c r="UNM35" s="14"/>
      <c r="UNN35" s="14"/>
      <c r="UNO35" s="14"/>
      <c r="UNP35" s="14"/>
      <c r="UNQ35" s="14"/>
      <c r="UNR35" s="14"/>
      <c r="UNS35" s="14"/>
      <c r="UNT35" s="14"/>
      <c r="UNU35" s="14"/>
      <c r="UNV35" s="14"/>
      <c r="UNW35" s="14"/>
      <c r="UNX35" s="14"/>
      <c r="UNY35" s="14"/>
      <c r="UNZ35" s="14"/>
      <c r="UOA35" s="14"/>
      <c r="UOB35" s="14"/>
      <c r="UOC35" s="14"/>
      <c r="UOD35" s="14"/>
      <c r="UOE35" s="14"/>
      <c r="UOF35" s="14"/>
      <c r="UOG35" s="14"/>
      <c r="UOH35" s="14"/>
      <c r="UOI35" s="14"/>
      <c r="UOJ35" s="14"/>
      <c r="UOK35" s="14"/>
      <c r="UOL35" s="14"/>
      <c r="UOM35" s="14"/>
      <c r="UON35" s="14"/>
      <c r="UOO35" s="14"/>
      <c r="UOP35" s="14"/>
      <c r="UOQ35" s="14"/>
      <c r="UOR35" s="14"/>
      <c r="UOS35" s="14"/>
      <c r="UOT35" s="14"/>
      <c r="UOU35" s="14"/>
      <c r="UOV35" s="14"/>
      <c r="UOW35" s="14"/>
      <c r="UOX35" s="14"/>
      <c r="UOY35" s="14"/>
      <c r="UOZ35" s="14"/>
      <c r="UPA35" s="14"/>
      <c r="UPB35" s="14"/>
      <c r="UPC35" s="14"/>
      <c r="UPD35" s="14"/>
      <c r="UPE35" s="14"/>
      <c r="UPF35" s="14"/>
      <c r="UPG35" s="14"/>
      <c r="UPH35" s="14"/>
      <c r="UPI35" s="14"/>
      <c r="UPJ35" s="14"/>
      <c r="UPK35" s="14"/>
      <c r="UPL35" s="14"/>
      <c r="UPM35" s="14"/>
      <c r="UPN35" s="14"/>
      <c r="UPO35" s="14"/>
      <c r="UPP35" s="14"/>
      <c r="UPQ35" s="14"/>
      <c r="UPR35" s="14"/>
      <c r="UPS35" s="14"/>
      <c r="UPT35" s="14"/>
      <c r="UPU35" s="14"/>
      <c r="UPV35" s="14"/>
      <c r="UPW35" s="14"/>
      <c r="UPX35" s="14"/>
      <c r="UPY35" s="14"/>
      <c r="UPZ35" s="14"/>
      <c r="UQA35" s="14"/>
      <c r="UQB35" s="14"/>
      <c r="UQC35" s="14"/>
      <c r="UQD35" s="14"/>
      <c r="UQE35" s="14"/>
      <c r="UQF35" s="14"/>
      <c r="UQG35" s="14"/>
      <c r="UQH35" s="14"/>
      <c r="UQI35" s="14"/>
      <c r="UQJ35" s="14"/>
      <c r="UQK35" s="14"/>
      <c r="UQL35" s="14"/>
      <c r="UQM35" s="14"/>
      <c r="UQN35" s="14"/>
      <c r="UQO35" s="14"/>
      <c r="UQP35" s="14"/>
      <c r="UQQ35" s="14"/>
      <c r="UQR35" s="14"/>
      <c r="UQS35" s="14"/>
      <c r="UQT35" s="14"/>
      <c r="UQU35" s="14"/>
      <c r="UQV35" s="14"/>
      <c r="UQW35" s="14"/>
      <c r="UQX35" s="14"/>
      <c r="UQY35" s="14"/>
      <c r="UQZ35" s="14"/>
      <c r="URA35" s="14"/>
      <c r="URB35" s="14"/>
      <c r="URC35" s="14"/>
      <c r="URD35" s="14"/>
      <c r="URE35" s="14"/>
      <c r="URF35" s="14"/>
      <c r="URG35" s="14"/>
      <c r="URH35" s="14"/>
      <c r="URI35" s="14"/>
      <c r="URJ35" s="14"/>
      <c r="URK35" s="14"/>
      <c r="URL35" s="14"/>
      <c r="URM35" s="14"/>
      <c r="URN35" s="14"/>
      <c r="URO35" s="14"/>
      <c r="URP35" s="14"/>
      <c r="URQ35" s="14"/>
      <c r="URR35" s="14"/>
      <c r="URS35" s="14"/>
      <c r="URT35" s="14"/>
      <c r="URU35" s="14"/>
      <c r="URV35" s="14"/>
      <c r="URW35" s="14"/>
      <c r="URX35" s="14"/>
      <c r="URY35" s="14"/>
      <c r="URZ35" s="14"/>
      <c r="USA35" s="14"/>
      <c r="USB35" s="14"/>
      <c r="USC35" s="14"/>
      <c r="USD35" s="14"/>
      <c r="USE35" s="14"/>
      <c r="USF35" s="14"/>
      <c r="USG35" s="14"/>
      <c r="USH35" s="14"/>
      <c r="USI35" s="14"/>
      <c r="USJ35" s="14"/>
      <c r="USK35" s="14"/>
      <c r="USL35" s="14"/>
      <c r="USM35" s="14"/>
      <c r="USN35" s="14"/>
      <c r="USO35" s="14"/>
      <c r="USP35" s="14"/>
      <c r="USQ35" s="14"/>
      <c r="USR35" s="14"/>
      <c r="USS35" s="14"/>
      <c r="UST35" s="14"/>
      <c r="USU35" s="14"/>
      <c r="USV35" s="14"/>
      <c r="USW35" s="14"/>
      <c r="USX35" s="14"/>
      <c r="USY35" s="14"/>
      <c r="USZ35" s="14"/>
      <c r="UTA35" s="14"/>
      <c r="UTB35" s="14"/>
      <c r="UTC35" s="14"/>
      <c r="UTD35" s="14"/>
      <c r="UTE35" s="14"/>
      <c r="UTF35" s="14"/>
      <c r="UTG35" s="14"/>
      <c r="UTH35" s="14"/>
      <c r="UTI35" s="14"/>
      <c r="UTJ35" s="14"/>
      <c r="UTK35" s="14"/>
      <c r="UTL35" s="14"/>
      <c r="UTM35" s="14"/>
      <c r="UTN35" s="14"/>
      <c r="UTO35" s="14"/>
      <c r="UTP35" s="14"/>
      <c r="UTQ35" s="14"/>
      <c r="UTR35" s="14"/>
      <c r="UTS35" s="14"/>
      <c r="UTT35" s="14"/>
      <c r="UTU35" s="14"/>
      <c r="UTV35" s="14"/>
      <c r="UTW35" s="14"/>
      <c r="UTX35" s="14"/>
      <c r="UTY35" s="14"/>
      <c r="UTZ35" s="14"/>
      <c r="UUA35" s="14"/>
      <c r="UUB35" s="14"/>
      <c r="UUC35" s="14"/>
      <c r="UUD35" s="14"/>
      <c r="UUE35" s="14"/>
      <c r="UUF35" s="14"/>
      <c r="UUG35" s="14"/>
      <c r="UUH35" s="14"/>
      <c r="UUI35" s="14"/>
      <c r="UUJ35" s="14"/>
      <c r="UUK35" s="14"/>
      <c r="UUL35" s="14"/>
      <c r="UUM35" s="14"/>
      <c r="UUN35" s="14"/>
      <c r="UUO35" s="14"/>
      <c r="UUP35" s="14"/>
      <c r="UUQ35" s="14"/>
      <c r="UUR35" s="14"/>
      <c r="UUS35" s="14"/>
      <c r="UUT35" s="14"/>
      <c r="UUU35" s="14"/>
      <c r="UUV35" s="14"/>
      <c r="UUW35" s="14"/>
      <c r="UUX35" s="14"/>
      <c r="UUY35" s="14"/>
      <c r="UUZ35" s="14"/>
      <c r="UVA35" s="14"/>
      <c r="UVB35" s="14"/>
      <c r="UVC35" s="14"/>
      <c r="UVD35" s="14"/>
      <c r="UVE35" s="14"/>
      <c r="UVF35" s="14"/>
      <c r="UVG35" s="14"/>
      <c r="UVH35" s="14"/>
      <c r="UVI35" s="14"/>
      <c r="UVJ35" s="14"/>
      <c r="UVK35" s="14"/>
      <c r="UVL35" s="14"/>
      <c r="UVM35" s="14"/>
      <c r="UVN35" s="14"/>
      <c r="UVO35" s="14"/>
      <c r="UVP35" s="14"/>
      <c r="UVQ35" s="14"/>
      <c r="UVR35" s="14"/>
      <c r="UVS35" s="14"/>
      <c r="UVT35" s="14"/>
      <c r="UVU35" s="14"/>
      <c r="UVV35" s="14"/>
      <c r="UVW35" s="14"/>
      <c r="UVX35" s="14"/>
      <c r="UVY35" s="14"/>
      <c r="UVZ35" s="14"/>
      <c r="UWA35" s="14"/>
      <c r="UWB35" s="14"/>
      <c r="UWC35" s="14"/>
      <c r="UWD35" s="14"/>
      <c r="UWE35" s="14"/>
      <c r="UWF35" s="14"/>
      <c r="UWG35" s="14"/>
      <c r="UWH35" s="14"/>
      <c r="UWI35" s="14"/>
      <c r="UWJ35" s="14"/>
      <c r="UWK35" s="14"/>
      <c r="UWL35" s="14"/>
      <c r="UWM35" s="14"/>
      <c r="UWN35" s="14"/>
      <c r="UWO35" s="14"/>
      <c r="UWP35" s="14"/>
      <c r="UWQ35" s="14"/>
      <c r="UWR35" s="14"/>
      <c r="UWS35" s="14"/>
      <c r="UWT35" s="14"/>
      <c r="UWU35" s="14"/>
      <c r="UWV35" s="14"/>
      <c r="UWW35" s="14"/>
      <c r="UWX35" s="14"/>
      <c r="UWY35" s="14"/>
      <c r="UWZ35" s="14"/>
      <c r="UXA35" s="14"/>
      <c r="UXB35" s="14"/>
      <c r="UXC35" s="14"/>
      <c r="UXD35" s="14"/>
      <c r="UXE35" s="14"/>
      <c r="UXF35" s="14"/>
      <c r="UXG35" s="14"/>
      <c r="UXH35" s="14"/>
      <c r="UXI35" s="14"/>
      <c r="UXJ35" s="14"/>
      <c r="UXK35" s="14"/>
      <c r="UXL35" s="14"/>
      <c r="UXM35" s="14"/>
      <c r="UXN35" s="14"/>
      <c r="UXO35" s="14"/>
      <c r="UXP35" s="14"/>
      <c r="UXQ35" s="14"/>
      <c r="UXR35" s="14"/>
      <c r="UXS35" s="14"/>
      <c r="UXT35" s="14"/>
      <c r="UXU35" s="14"/>
      <c r="UXV35" s="14"/>
      <c r="UXW35" s="14"/>
      <c r="UXX35" s="14"/>
      <c r="UXY35" s="14"/>
      <c r="UXZ35" s="14"/>
      <c r="UYA35" s="14"/>
      <c r="UYB35" s="14"/>
      <c r="UYC35" s="14"/>
      <c r="UYD35" s="14"/>
      <c r="UYE35" s="14"/>
      <c r="UYF35" s="14"/>
      <c r="UYG35" s="14"/>
      <c r="UYH35" s="14"/>
      <c r="UYI35" s="14"/>
      <c r="UYJ35" s="14"/>
      <c r="UYK35" s="14"/>
      <c r="UYL35" s="14"/>
      <c r="UYM35" s="14"/>
      <c r="UYN35" s="14"/>
      <c r="UYO35" s="14"/>
      <c r="UYP35" s="14"/>
      <c r="UYQ35" s="14"/>
      <c r="UYR35" s="14"/>
      <c r="UYS35" s="14"/>
      <c r="UYT35" s="14"/>
      <c r="UYU35" s="14"/>
      <c r="UYV35" s="14"/>
      <c r="UYW35" s="14"/>
      <c r="UYX35" s="14"/>
      <c r="UYY35" s="14"/>
      <c r="UYZ35" s="14"/>
      <c r="UZA35" s="14"/>
      <c r="UZB35" s="14"/>
      <c r="UZC35" s="14"/>
      <c r="UZD35" s="14"/>
      <c r="UZE35" s="14"/>
      <c r="UZF35" s="14"/>
      <c r="UZG35" s="14"/>
      <c r="UZH35" s="14"/>
      <c r="UZI35" s="14"/>
      <c r="UZJ35" s="14"/>
      <c r="UZK35" s="14"/>
      <c r="UZL35" s="14"/>
      <c r="UZM35" s="14"/>
      <c r="UZN35" s="14"/>
      <c r="UZO35" s="14"/>
      <c r="UZP35" s="14"/>
      <c r="UZQ35" s="14"/>
      <c r="UZR35" s="14"/>
      <c r="UZS35" s="14"/>
      <c r="UZT35" s="14"/>
      <c r="UZU35" s="14"/>
      <c r="UZV35" s="14"/>
      <c r="UZW35" s="14"/>
      <c r="UZX35" s="14"/>
      <c r="UZY35" s="14"/>
      <c r="UZZ35" s="14"/>
      <c r="VAA35" s="14"/>
      <c r="VAB35" s="14"/>
      <c r="VAC35" s="14"/>
      <c r="VAD35" s="14"/>
      <c r="VAE35" s="14"/>
      <c r="VAF35" s="14"/>
      <c r="VAG35" s="14"/>
      <c r="VAH35" s="14"/>
      <c r="VAI35" s="14"/>
      <c r="VAJ35" s="14"/>
      <c r="VAK35" s="14"/>
      <c r="VAL35" s="14"/>
      <c r="VAM35" s="14"/>
      <c r="VAN35" s="14"/>
      <c r="VAO35" s="14"/>
      <c r="VAP35" s="14"/>
      <c r="VAQ35" s="14"/>
      <c r="VAR35" s="14"/>
      <c r="VAS35" s="14"/>
      <c r="VAT35" s="14"/>
      <c r="VAU35" s="14"/>
      <c r="VAV35" s="14"/>
      <c r="VAW35" s="14"/>
      <c r="VAX35" s="14"/>
      <c r="VAY35" s="14"/>
      <c r="VAZ35" s="14"/>
      <c r="VBA35" s="14"/>
      <c r="VBB35" s="14"/>
      <c r="VBC35" s="14"/>
      <c r="VBD35" s="14"/>
      <c r="VBE35" s="14"/>
      <c r="VBF35" s="14"/>
      <c r="VBG35" s="14"/>
      <c r="VBH35" s="14"/>
      <c r="VBI35" s="14"/>
      <c r="VBJ35" s="14"/>
      <c r="VBK35" s="14"/>
      <c r="VBL35" s="14"/>
      <c r="VBM35" s="14"/>
      <c r="VBN35" s="14"/>
      <c r="VBO35" s="14"/>
      <c r="VBP35" s="14"/>
      <c r="VBQ35" s="14"/>
      <c r="VBR35" s="14"/>
      <c r="VBS35" s="14"/>
      <c r="VBT35" s="14"/>
      <c r="VBU35" s="14"/>
      <c r="VBV35" s="14"/>
      <c r="VBW35" s="14"/>
      <c r="VBX35" s="14"/>
      <c r="VBY35" s="14"/>
      <c r="VBZ35" s="14"/>
      <c r="VCA35" s="14"/>
      <c r="VCB35" s="14"/>
      <c r="VCC35" s="14"/>
      <c r="VCD35" s="14"/>
      <c r="VCE35" s="14"/>
      <c r="VCF35" s="14"/>
      <c r="VCG35" s="14"/>
      <c r="VCH35" s="14"/>
      <c r="VCI35" s="14"/>
      <c r="VCJ35" s="14"/>
      <c r="VCK35" s="14"/>
      <c r="VCL35" s="14"/>
      <c r="VCM35" s="14"/>
      <c r="VCN35" s="14"/>
      <c r="VCO35" s="14"/>
      <c r="VCP35" s="14"/>
      <c r="VCQ35" s="14"/>
      <c r="VCR35" s="14"/>
      <c r="VCS35" s="14"/>
      <c r="VCT35" s="14"/>
      <c r="VCU35" s="14"/>
      <c r="VCV35" s="14"/>
      <c r="VCW35" s="14"/>
      <c r="VCX35" s="14"/>
      <c r="VCY35" s="14"/>
      <c r="VCZ35" s="14"/>
      <c r="VDA35" s="14"/>
      <c r="VDB35" s="14"/>
      <c r="VDC35" s="14"/>
      <c r="VDD35" s="14"/>
      <c r="VDE35" s="14"/>
      <c r="VDF35" s="14"/>
      <c r="VDG35" s="14"/>
      <c r="VDH35" s="14"/>
      <c r="VDI35" s="14"/>
      <c r="VDJ35" s="14"/>
      <c r="VDK35" s="14"/>
      <c r="VDL35" s="14"/>
      <c r="VDM35" s="14"/>
      <c r="VDN35" s="14"/>
      <c r="VDO35" s="14"/>
      <c r="VDP35" s="14"/>
      <c r="VDQ35" s="14"/>
      <c r="VDR35" s="14"/>
      <c r="VDS35" s="14"/>
      <c r="VDT35" s="14"/>
      <c r="VDU35" s="14"/>
      <c r="VDV35" s="14"/>
      <c r="VDW35" s="14"/>
      <c r="VDX35" s="14"/>
      <c r="VDY35" s="14"/>
      <c r="VDZ35" s="14"/>
      <c r="VEA35" s="14"/>
      <c r="VEB35" s="14"/>
      <c r="VEC35" s="14"/>
      <c r="VED35" s="14"/>
      <c r="VEE35" s="14"/>
      <c r="VEF35" s="14"/>
      <c r="VEG35" s="14"/>
      <c r="VEH35" s="14"/>
      <c r="VEI35" s="14"/>
      <c r="VEJ35" s="14"/>
      <c r="VEK35" s="14"/>
      <c r="VEL35" s="14"/>
      <c r="VEM35" s="14"/>
      <c r="VEN35" s="14"/>
      <c r="VEO35" s="14"/>
      <c r="VEP35" s="14"/>
      <c r="VEQ35" s="14"/>
      <c r="VER35" s="14"/>
      <c r="VES35" s="14"/>
      <c r="VET35" s="14"/>
      <c r="VEU35" s="14"/>
      <c r="VEV35" s="14"/>
      <c r="VEW35" s="14"/>
      <c r="VEX35" s="14"/>
      <c r="VEY35" s="14"/>
      <c r="VEZ35" s="14"/>
      <c r="VFA35" s="14"/>
      <c r="VFB35" s="14"/>
      <c r="VFC35" s="14"/>
      <c r="VFD35" s="14"/>
      <c r="VFE35" s="14"/>
      <c r="VFF35" s="14"/>
      <c r="VFG35" s="14"/>
      <c r="VFH35" s="14"/>
      <c r="VFI35" s="14"/>
      <c r="VFJ35" s="14"/>
      <c r="VFK35" s="14"/>
      <c r="VFL35" s="14"/>
      <c r="VFM35" s="14"/>
      <c r="VFN35" s="14"/>
      <c r="VFO35" s="14"/>
      <c r="VFP35" s="14"/>
      <c r="VFQ35" s="14"/>
      <c r="VFR35" s="14"/>
      <c r="VFS35" s="14"/>
      <c r="VFT35" s="14"/>
      <c r="VFU35" s="14"/>
      <c r="VFV35" s="14"/>
      <c r="VFW35" s="14"/>
      <c r="VFX35" s="14"/>
      <c r="VFY35" s="14"/>
      <c r="VFZ35" s="14"/>
      <c r="VGA35" s="14"/>
      <c r="VGB35" s="14"/>
      <c r="VGC35" s="14"/>
      <c r="VGD35" s="14"/>
      <c r="VGE35" s="14"/>
      <c r="VGF35" s="14"/>
      <c r="VGG35" s="14"/>
      <c r="VGH35" s="14"/>
      <c r="VGI35" s="14"/>
      <c r="VGJ35" s="14"/>
      <c r="VGK35" s="14"/>
      <c r="VGL35" s="14"/>
      <c r="VGM35" s="14"/>
      <c r="VGN35" s="14"/>
      <c r="VGO35" s="14"/>
      <c r="VGP35" s="14"/>
      <c r="VGQ35" s="14"/>
      <c r="VGR35" s="14"/>
      <c r="VGS35" s="14"/>
      <c r="VGT35" s="14"/>
      <c r="VGU35" s="14"/>
      <c r="VGV35" s="14"/>
      <c r="VGW35" s="14"/>
      <c r="VGX35" s="14"/>
      <c r="VGY35" s="14"/>
      <c r="VGZ35" s="14"/>
      <c r="VHA35" s="14"/>
      <c r="VHB35" s="14"/>
      <c r="VHC35" s="14"/>
      <c r="VHD35" s="14"/>
      <c r="VHE35" s="14"/>
      <c r="VHF35" s="14"/>
      <c r="VHG35" s="14"/>
      <c r="VHH35" s="14"/>
      <c r="VHI35" s="14"/>
      <c r="VHJ35" s="14"/>
      <c r="VHK35" s="14"/>
      <c r="VHL35" s="14"/>
      <c r="VHM35" s="14"/>
      <c r="VHN35" s="14"/>
      <c r="VHO35" s="14"/>
      <c r="VHP35" s="14"/>
      <c r="VHQ35" s="14"/>
      <c r="VHR35" s="14"/>
      <c r="VHS35" s="14"/>
      <c r="VHT35" s="14"/>
      <c r="VHU35" s="14"/>
      <c r="VHV35" s="14"/>
      <c r="VHW35" s="14"/>
      <c r="VHX35" s="14"/>
      <c r="VHY35" s="14"/>
      <c r="VHZ35" s="14"/>
      <c r="VIA35" s="14"/>
      <c r="VIB35" s="14"/>
      <c r="VIC35" s="14"/>
      <c r="VID35" s="14"/>
      <c r="VIE35" s="14"/>
      <c r="VIF35" s="14"/>
      <c r="VIG35" s="14"/>
      <c r="VIH35" s="14"/>
      <c r="VII35" s="14"/>
      <c r="VIJ35" s="14"/>
      <c r="VIK35" s="14"/>
      <c r="VIL35" s="14"/>
      <c r="VIM35" s="14"/>
      <c r="VIN35" s="14"/>
      <c r="VIO35" s="14"/>
      <c r="VIP35" s="14"/>
      <c r="VIQ35" s="14"/>
      <c r="VIR35" s="14"/>
      <c r="VIS35" s="14"/>
      <c r="VIT35" s="14"/>
      <c r="VIU35" s="14"/>
      <c r="VIV35" s="14"/>
      <c r="VIW35" s="14"/>
      <c r="VIX35" s="14"/>
      <c r="VIY35" s="14"/>
      <c r="VIZ35" s="14"/>
      <c r="VJA35" s="14"/>
      <c r="VJB35" s="14"/>
      <c r="VJC35" s="14"/>
      <c r="VJD35" s="14"/>
      <c r="VJE35" s="14"/>
      <c r="VJF35" s="14"/>
      <c r="VJG35" s="14"/>
      <c r="VJH35" s="14"/>
      <c r="VJI35" s="14"/>
      <c r="VJJ35" s="14"/>
      <c r="VJK35" s="14"/>
      <c r="VJL35" s="14"/>
      <c r="VJM35" s="14"/>
      <c r="VJN35" s="14"/>
      <c r="VJO35" s="14"/>
      <c r="VJP35" s="14"/>
      <c r="VJQ35" s="14"/>
      <c r="VJR35" s="14"/>
      <c r="VJS35" s="14"/>
      <c r="VJT35" s="14"/>
      <c r="VJU35" s="14"/>
      <c r="VJV35" s="14"/>
      <c r="VJW35" s="14"/>
      <c r="VJX35" s="14"/>
      <c r="VJY35" s="14"/>
      <c r="VJZ35" s="14"/>
      <c r="VKA35" s="14"/>
      <c r="VKB35" s="14"/>
      <c r="VKC35" s="14"/>
      <c r="VKD35" s="14"/>
      <c r="VKE35" s="14"/>
      <c r="VKF35" s="14"/>
      <c r="VKG35" s="14"/>
      <c r="VKH35" s="14"/>
      <c r="VKI35" s="14"/>
      <c r="VKJ35" s="14"/>
      <c r="VKK35" s="14"/>
      <c r="VKL35" s="14"/>
      <c r="VKM35" s="14"/>
      <c r="VKN35" s="14"/>
      <c r="VKO35" s="14"/>
      <c r="VKP35" s="14"/>
      <c r="VKQ35" s="14"/>
      <c r="VKR35" s="14"/>
      <c r="VKS35" s="14"/>
      <c r="VKT35" s="14"/>
      <c r="VKU35" s="14"/>
      <c r="VKV35" s="14"/>
      <c r="VKW35" s="14"/>
      <c r="VKX35" s="14"/>
      <c r="VKY35" s="14"/>
      <c r="VKZ35" s="14"/>
      <c r="VLA35" s="14"/>
      <c r="VLB35" s="14"/>
      <c r="VLC35" s="14"/>
      <c r="VLD35" s="14"/>
      <c r="VLE35" s="14"/>
      <c r="VLF35" s="14"/>
      <c r="VLG35" s="14"/>
      <c r="VLH35" s="14"/>
      <c r="VLI35" s="14"/>
      <c r="VLJ35" s="14"/>
      <c r="VLK35" s="14"/>
      <c r="VLL35" s="14"/>
      <c r="VLM35" s="14"/>
      <c r="VLN35" s="14"/>
      <c r="VLO35" s="14"/>
      <c r="VLP35" s="14"/>
      <c r="VLQ35" s="14"/>
      <c r="VLR35" s="14"/>
      <c r="VLS35" s="14"/>
      <c r="VLT35" s="14"/>
      <c r="VLU35" s="14"/>
      <c r="VLV35" s="14"/>
      <c r="VLW35" s="14"/>
      <c r="VLX35" s="14"/>
      <c r="VLY35" s="14"/>
      <c r="VLZ35" s="14"/>
      <c r="VMA35" s="14"/>
      <c r="VMB35" s="14"/>
      <c r="VMC35" s="14"/>
      <c r="VMD35" s="14"/>
      <c r="VME35" s="14"/>
      <c r="VMF35" s="14"/>
      <c r="VMG35" s="14"/>
      <c r="VMH35" s="14"/>
      <c r="VMI35" s="14"/>
      <c r="VMJ35" s="14"/>
      <c r="VMK35" s="14"/>
      <c r="VML35" s="14"/>
      <c r="VMM35" s="14"/>
      <c r="VMN35" s="14"/>
      <c r="VMO35" s="14"/>
      <c r="VMP35" s="14"/>
      <c r="VMQ35" s="14"/>
      <c r="VMR35" s="14"/>
      <c r="VMS35" s="14"/>
      <c r="VMT35" s="14"/>
      <c r="VMU35" s="14"/>
      <c r="VMV35" s="14"/>
      <c r="VMW35" s="14"/>
      <c r="VMX35" s="14"/>
      <c r="VMY35" s="14"/>
      <c r="VMZ35" s="14"/>
      <c r="VNA35" s="14"/>
      <c r="VNB35" s="14"/>
      <c r="VNC35" s="14"/>
      <c r="VND35" s="14"/>
      <c r="VNE35" s="14"/>
      <c r="VNF35" s="14"/>
      <c r="VNG35" s="14"/>
      <c r="VNH35" s="14"/>
      <c r="VNI35" s="14"/>
      <c r="VNJ35" s="14"/>
      <c r="VNK35" s="14"/>
      <c r="VNL35" s="14"/>
      <c r="VNM35" s="14"/>
      <c r="VNN35" s="14"/>
      <c r="VNO35" s="14"/>
      <c r="VNP35" s="14"/>
      <c r="VNQ35" s="14"/>
      <c r="VNR35" s="14"/>
      <c r="VNS35" s="14"/>
      <c r="VNT35" s="14"/>
      <c r="VNU35" s="14"/>
      <c r="VNV35" s="14"/>
      <c r="VNW35" s="14"/>
      <c r="VNX35" s="14"/>
      <c r="VNY35" s="14"/>
      <c r="VNZ35" s="14"/>
      <c r="VOA35" s="14"/>
      <c r="VOB35" s="14"/>
      <c r="VOC35" s="14"/>
      <c r="VOD35" s="14"/>
      <c r="VOE35" s="14"/>
      <c r="VOF35" s="14"/>
      <c r="VOG35" s="14"/>
      <c r="VOH35" s="14"/>
      <c r="VOI35" s="14"/>
      <c r="VOJ35" s="14"/>
      <c r="VOK35" s="14"/>
      <c r="VOL35" s="14"/>
      <c r="VOM35" s="14"/>
      <c r="VON35" s="14"/>
      <c r="VOO35" s="14"/>
      <c r="VOP35" s="14"/>
      <c r="VOQ35" s="14"/>
      <c r="VOR35" s="14"/>
      <c r="VOS35" s="14"/>
      <c r="VOT35" s="14"/>
      <c r="VOU35" s="14"/>
      <c r="VOV35" s="14"/>
      <c r="VOW35" s="14"/>
      <c r="VOX35" s="14"/>
      <c r="VOY35" s="14"/>
      <c r="VOZ35" s="14"/>
      <c r="VPA35" s="14"/>
      <c r="VPB35" s="14"/>
      <c r="VPC35" s="14"/>
      <c r="VPD35" s="14"/>
      <c r="VPE35" s="14"/>
      <c r="VPF35" s="14"/>
      <c r="VPG35" s="14"/>
      <c r="VPH35" s="14"/>
      <c r="VPI35" s="14"/>
      <c r="VPJ35" s="14"/>
      <c r="VPK35" s="14"/>
      <c r="VPL35" s="14"/>
      <c r="VPM35" s="14"/>
      <c r="VPN35" s="14"/>
      <c r="VPO35" s="14"/>
      <c r="VPP35" s="14"/>
      <c r="VPQ35" s="14"/>
      <c r="VPR35" s="14"/>
      <c r="VPS35" s="14"/>
      <c r="VPT35" s="14"/>
      <c r="VPU35" s="14"/>
      <c r="VPV35" s="14"/>
      <c r="VPW35" s="14"/>
      <c r="VPX35" s="14"/>
      <c r="VPY35" s="14"/>
      <c r="VPZ35" s="14"/>
      <c r="VQA35" s="14"/>
      <c r="VQB35" s="14"/>
      <c r="VQC35" s="14"/>
      <c r="VQD35" s="14"/>
      <c r="VQE35" s="14"/>
      <c r="VQF35" s="14"/>
      <c r="VQG35" s="14"/>
      <c r="VQH35" s="14"/>
      <c r="VQI35" s="14"/>
      <c r="VQJ35" s="14"/>
      <c r="VQK35" s="14"/>
      <c r="VQL35" s="14"/>
      <c r="VQM35" s="14"/>
      <c r="VQN35" s="14"/>
      <c r="VQO35" s="14"/>
      <c r="VQP35" s="14"/>
      <c r="VQQ35" s="14"/>
      <c r="VQR35" s="14"/>
      <c r="VQS35" s="14"/>
      <c r="VQT35" s="14"/>
      <c r="VQU35" s="14"/>
      <c r="VQV35" s="14"/>
      <c r="VQW35" s="14"/>
      <c r="VQX35" s="14"/>
      <c r="VQY35" s="14"/>
      <c r="VQZ35" s="14"/>
      <c r="VRA35" s="14"/>
      <c r="VRB35" s="14"/>
      <c r="VRC35" s="14"/>
      <c r="VRD35" s="14"/>
      <c r="VRE35" s="14"/>
      <c r="VRF35" s="14"/>
      <c r="VRG35" s="14"/>
      <c r="VRH35" s="14"/>
      <c r="VRI35" s="14"/>
      <c r="VRJ35" s="14"/>
      <c r="VRK35" s="14"/>
      <c r="VRL35" s="14"/>
      <c r="VRM35" s="14"/>
      <c r="VRN35" s="14"/>
      <c r="VRO35" s="14"/>
      <c r="VRP35" s="14"/>
      <c r="VRQ35" s="14"/>
      <c r="VRR35" s="14"/>
      <c r="VRS35" s="14"/>
      <c r="VRT35" s="14"/>
      <c r="VRU35" s="14"/>
      <c r="VRV35" s="14"/>
      <c r="VRW35" s="14"/>
      <c r="VRX35" s="14"/>
      <c r="VRY35" s="14"/>
      <c r="VRZ35" s="14"/>
      <c r="VSA35" s="14"/>
      <c r="VSB35" s="14"/>
      <c r="VSC35" s="14"/>
      <c r="VSD35" s="14"/>
      <c r="VSE35" s="14"/>
      <c r="VSF35" s="14"/>
      <c r="VSG35" s="14"/>
      <c r="VSH35" s="14"/>
      <c r="VSI35" s="14"/>
      <c r="VSJ35" s="14"/>
      <c r="VSK35" s="14"/>
      <c r="VSL35" s="14"/>
      <c r="VSM35" s="14"/>
      <c r="VSN35" s="14"/>
      <c r="VSO35" s="14"/>
      <c r="VSP35" s="14"/>
      <c r="VSQ35" s="14"/>
      <c r="VSR35" s="14"/>
      <c r="VSS35" s="14"/>
      <c r="VST35" s="14"/>
      <c r="VSU35" s="14"/>
      <c r="VSV35" s="14"/>
      <c r="VSW35" s="14"/>
      <c r="VSX35" s="14"/>
      <c r="VSY35" s="14"/>
      <c r="VSZ35" s="14"/>
      <c r="VTA35" s="14"/>
      <c r="VTB35" s="14"/>
      <c r="VTC35" s="14"/>
      <c r="VTD35" s="14"/>
      <c r="VTE35" s="14"/>
      <c r="VTF35" s="14"/>
      <c r="VTG35" s="14"/>
      <c r="VTH35" s="14"/>
      <c r="VTI35" s="14"/>
      <c r="VTJ35" s="14"/>
      <c r="VTK35" s="14"/>
      <c r="VTL35" s="14"/>
      <c r="VTM35" s="14"/>
      <c r="VTN35" s="14"/>
      <c r="VTO35" s="14"/>
      <c r="VTP35" s="14"/>
      <c r="VTQ35" s="14"/>
      <c r="VTR35" s="14"/>
      <c r="VTS35" s="14"/>
      <c r="VTT35" s="14"/>
      <c r="VTU35" s="14"/>
      <c r="VTV35" s="14"/>
      <c r="VTW35" s="14"/>
      <c r="VTX35" s="14"/>
      <c r="VTY35" s="14"/>
      <c r="VTZ35" s="14"/>
      <c r="VUA35" s="14"/>
      <c r="VUB35" s="14"/>
      <c r="VUC35" s="14"/>
      <c r="VUD35" s="14"/>
      <c r="VUE35" s="14"/>
      <c r="VUF35" s="14"/>
      <c r="VUG35" s="14"/>
      <c r="VUH35" s="14"/>
      <c r="VUI35" s="14"/>
      <c r="VUJ35" s="14"/>
      <c r="VUK35" s="14"/>
      <c r="VUL35" s="14"/>
      <c r="VUM35" s="14"/>
      <c r="VUN35" s="14"/>
      <c r="VUO35" s="14"/>
      <c r="VUP35" s="14"/>
      <c r="VUQ35" s="14"/>
      <c r="VUR35" s="14"/>
      <c r="VUS35" s="14"/>
      <c r="VUT35" s="14"/>
      <c r="VUU35" s="14"/>
      <c r="VUV35" s="14"/>
      <c r="VUW35" s="14"/>
      <c r="VUX35" s="14"/>
      <c r="VUY35" s="14"/>
      <c r="VUZ35" s="14"/>
      <c r="VVA35" s="14"/>
      <c r="VVB35" s="14"/>
      <c r="VVC35" s="14"/>
      <c r="VVD35" s="14"/>
      <c r="VVE35" s="14"/>
      <c r="VVF35" s="14"/>
      <c r="VVG35" s="14"/>
      <c r="VVH35" s="14"/>
      <c r="VVI35" s="14"/>
      <c r="VVJ35" s="14"/>
      <c r="VVK35" s="14"/>
      <c r="VVL35" s="14"/>
      <c r="VVM35" s="14"/>
      <c r="VVN35" s="14"/>
      <c r="VVO35" s="14"/>
      <c r="VVP35" s="14"/>
      <c r="VVQ35" s="14"/>
      <c r="VVR35" s="14"/>
      <c r="VVS35" s="14"/>
      <c r="VVT35" s="14"/>
      <c r="VVU35" s="14"/>
      <c r="VVV35" s="14"/>
      <c r="VVW35" s="14"/>
      <c r="VVX35" s="14"/>
      <c r="VVY35" s="14"/>
      <c r="VVZ35" s="14"/>
      <c r="VWA35" s="14"/>
      <c r="VWB35" s="14"/>
      <c r="VWC35" s="14"/>
      <c r="VWD35" s="14"/>
      <c r="VWE35" s="14"/>
      <c r="VWF35" s="14"/>
      <c r="VWG35" s="14"/>
      <c r="VWH35" s="14"/>
      <c r="VWI35" s="14"/>
      <c r="VWJ35" s="14"/>
      <c r="VWK35" s="14"/>
      <c r="VWL35" s="14"/>
      <c r="VWM35" s="14"/>
      <c r="VWN35" s="14"/>
      <c r="VWO35" s="14"/>
      <c r="VWP35" s="14"/>
      <c r="VWQ35" s="14"/>
      <c r="VWR35" s="14"/>
      <c r="VWS35" s="14"/>
      <c r="VWT35" s="14"/>
      <c r="VWU35" s="14"/>
      <c r="VWV35" s="14"/>
      <c r="VWW35" s="14"/>
      <c r="VWX35" s="14"/>
      <c r="VWY35" s="14"/>
      <c r="VWZ35" s="14"/>
      <c r="VXA35" s="14"/>
      <c r="VXB35" s="14"/>
      <c r="VXC35" s="14"/>
      <c r="VXD35" s="14"/>
      <c r="VXE35" s="14"/>
      <c r="VXF35" s="14"/>
      <c r="VXG35" s="14"/>
      <c r="VXH35" s="14"/>
      <c r="VXI35" s="14"/>
      <c r="VXJ35" s="14"/>
      <c r="VXK35" s="14"/>
      <c r="VXL35" s="14"/>
      <c r="VXM35" s="14"/>
      <c r="VXN35" s="14"/>
      <c r="VXO35" s="14"/>
      <c r="VXP35" s="14"/>
      <c r="VXQ35" s="14"/>
      <c r="VXR35" s="14"/>
      <c r="VXS35" s="14"/>
      <c r="VXT35" s="14"/>
      <c r="VXU35" s="14"/>
      <c r="VXV35" s="14"/>
      <c r="VXW35" s="14"/>
      <c r="VXX35" s="14"/>
      <c r="VXY35" s="14"/>
      <c r="VXZ35" s="14"/>
      <c r="VYA35" s="14"/>
      <c r="VYB35" s="14"/>
      <c r="VYC35" s="14"/>
      <c r="VYD35" s="14"/>
      <c r="VYE35" s="14"/>
      <c r="VYF35" s="14"/>
      <c r="VYG35" s="14"/>
      <c r="VYH35" s="14"/>
      <c r="VYI35" s="14"/>
      <c r="VYJ35" s="14"/>
      <c r="VYK35" s="14"/>
      <c r="VYL35" s="14"/>
      <c r="VYM35" s="14"/>
      <c r="VYN35" s="14"/>
      <c r="VYO35" s="14"/>
      <c r="VYP35" s="14"/>
      <c r="VYQ35" s="14"/>
      <c r="VYR35" s="14"/>
      <c r="VYS35" s="14"/>
      <c r="VYT35" s="14"/>
      <c r="VYU35" s="14"/>
      <c r="VYV35" s="14"/>
      <c r="VYW35" s="14"/>
      <c r="VYX35" s="14"/>
      <c r="VYY35" s="14"/>
      <c r="VYZ35" s="14"/>
      <c r="VZA35" s="14"/>
      <c r="VZB35" s="14"/>
      <c r="VZC35" s="14"/>
      <c r="VZD35" s="14"/>
      <c r="VZE35" s="14"/>
      <c r="VZF35" s="14"/>
      <c r="VZG35" s="14"/>
      <c r="VZH35" s="14"/>
      <c r="VZI35" s="14"/>
      <c r="VZJ35" s="14"/>
      <c r="VZK35" s="14"/>
      <c r="VZL35" s="14"/>
      <c r="VZM35" s="14"/>
      <c r="VZN35" s="14"/>
      <c r="VZO35" s="14"/>
      <c r="VZP35" s="14"/>
      <c r="VZQ35" s="14"/>
      <c r="VZR35" s="14"/>
      <c r="VZS35" s="14"/>
      <c r="VZT35" s="14"/>
      <c r="VZU35" s="14"/>
      <c r="VZV35" s="14"/>
      <c r="VZW35" s="14"/>
      <c r="VZX35" s="14"/>
      <c r="VZY35" s="14"/>
      <c r="VZZ35" s="14"/>
      <c r="WAA35" s="14"/>
      <c r="WAB35" s="14"/>
      <c r="WAC35" s="14"/>
      <c r="WAD35" s="14"/>
      <c r="WAE35" s="14"/>
      <c r="WAF35" s="14"/>
      <c r="WAG35" s="14"/>
      <c r="WAH35" s="14"/>
      <c r="WAI35" s="14"/>
      <c r="WAJ35" s="14"/>
      <c r="WAK35" s="14"/>
      <c r="WAL35" s="14"/>
      <c r="WAM35" s="14"/>
      <c r="WAN35" s="14"/>
      <c r="WAO35" s="14"/>
      <c r="WAP35" s="14"/>
      <c r="WAQ35" s="14"/>
      <c r="WAR35" s="14"/>
      <c r="WAS35" s="14"/>
      <c r="WAT35" s="14"/>
      <c r="WAU35" s="14"/>
      <c r="WAV35" s="14"/>
      <c r="WAW35" s="14"/>
      <c r="WAX35" s="14"/>
      <c r="WAY35" s="14"/>
      <c r="WAZ35" s="14"/>
      <c r="WBA35" s="14"/>
      <c r="WBB35" s="14"/>
      <c r="WBC35" s="14"/>
      <c r="WBD35" s="14"/>
      <c r="WBE35" s="14"/>
      <c r="WBF35" s="14"/>
      <c r="WBG35" s="14"/>
      <c r="WBH35" s="14"/>
      <c r="WBI35" s="14"/>
      <c r="WBJ35" s="14"/>
      <c r="WBK35" s="14"/>
      <c r="WBL35" s="14"/>
      <c r="WBM35" s="14"/>
      <c r="WBN35" s="14"/>
      <c r="WBO35" s="14"/>
      <c r="WBP35" s="14"/>
      <c r="WBQ35" s="14"/>
      <c r="WBR35" s="14"/>
      <c r="WBS35" s="14"/>
      <c r="WBT35" s="14"/>
      <c r="WBU35" s="14"/>
      <c r="WBV35" s="14"/>
      <c r="WBW35" s="14"/>
      <c r="WBX35" s="14"/>
      <c r="WBY35" s="14"/>
      <c r="WBZ35" s="14"/>
      <c r="WCA35" s="14"/>
      <c r="WCB35" s="14"/>
      <c r="WCC35" s="14"/>
      <c r="WCD35" s="14"/>
      <c r="WCE35" s="14"/>
      <c r="WCF35" s="14"/>
      <c r="WCG35" s="14"/>
      <c r="WCH35" s="14"/>
      <c r="WCI35" s="14"/>
      <c r="WCJ35" s="14"/>
      <c r="WCK35" s="14"/>
      <c r="WCL35" s="14"/>
      <c r="WCM35" s="14"/>
      <c r="WCN35" s="14"/>
      <c r="WCO35" s="14"/>
      <c r="WCP35" s="14"/>
      <c r="WCQ35" s="14"/>
      <c r="WCR35" s="14"/>
      <c r="WCS35" s="14"/>
      <c r="WCT35" s="14"/>
      <c r="WCU35" s="14"/>
      <c r="WCV35" s="14"/>
      <c r="WCW35" s="14"/>
      <c r="WCX35" s="14"/>
      <c r="WCY35" s="14"/>
      <c r="WCZ35" s="14"/>
      <c r="WDA35" s="14"/>
      <c r="WDB35" s="14"/>
      <c r="WDC35" s="14"/>
      <c r="WDD35" s="14"/>
      <c r="WDE35" s="14"/>
      <c r="WDF35" s="14"/>
      <c r="WDG35" s="14"/>
      <c r="WDH35" s="14"/>
      <c r="WDI35" s="14"/>
      <c r="WDJ35" s="14"/>
      <c r="WDK35" s="14"/>
      <c r="WDL35" s="14"/>
      <c r="WDM35" s="14"/>
      <c r="WDN35" s="14"/>
      <c r="WDO35" s="14"/>
      <c r="WDP35" s="14"/>
      <c r="WDQ35" s="14"/>
      <c r="WDR35" s="14"/>
      <c r="WDS35" s="14"/>
      <c r="WDT35" s="14"/>
      <c r="WDU35" s="14"/>
      <c r="WDV35" s="14"/>
      <c r="WDW35" s="14"/>
      <c r="WDX35" s="14"/>
      <c r="WDY35" s="14"/>
      <c r="WDZ35" s="14"/>
      <c r="WEA35" s="14"/>
      <c r="WEB35" s="14"/>
      <c r="WEC35" s="14"/>
      <c r="WED35" s="14"/>
      <c r="WEE35" s="14"/>
      <c r="WEF35" s="14"/>
      <c r="WEG35" s="14"/>
      <c r="WEH35" s="14"/>
      <c r="WEI35" s="14"/>
      <c r="WEJ35" s="14"/>
      <c r="WEK35" s="14"/>
      <c r="WEL35" s="14"/>
      <c r="WEM35" s="14"/>
      <c r="WEN35" s="14"/>
      <c r="WEO35" s="14"/>
      <c r="WEP35" s="14"/>
      <c r="WEQ35" s="14"/>
      <c r="WER35" s="14"/>
      <c r="WES35" s="14"/>
      <c r="WET35" s="14"/>
      <c r="WEU35" s="14"/>
      <c r="WEV35" s="14"/>
      <c r="WEW35" s="14"/>
      <c r="WEX35" s="14"/>
      <c r="WEY35" s="14"/>
      <c r="WEZ35" s="14"/>
      <c r="WFA35" s="14"/>
      <c r="WFB35" s="14"/>
      <c r="WFC35" s="14"/>
      <c r="WFD35" s="14"/>
      <c r="WFE35" s="14"/>
      <c r="WFF35" s="14"/>
      <c r="WFG35" s="14"/>
      <c r="WFH35" s="14"/>
      <c r="WFI35" s="14"/>
      <c r="WFJ35" s="14"/>
      <c r="WFK35" s="14"/>
      <c r="WFL35" s="14"/>
      <c r="WFM35" s="14"/>
      <c r="WFN35" s="14"/>
      <c r="WFO35" s="14"/>
      <c r="WFP35" s="14"/>
      <c r="WFQ35" s="14"/>
      <c r="WFR35" s="14"/>
      <c r="WFS35" s="14"/>
      <c r="WFT35" s="14"/>
      <c r="WFU35" s="14"/>
      <c r="WFV35" s="14"/>
      <c r="WFW35" s="14"/>
      <c r="WFX35" s="14"/>
      <c r="WFY35" s="14"/>
      <c r="WFZ35" s="14"/>
      <c r="WGA35" s="14"/>
      <c r="WGB35" s="14"/>
      <c r="WGC35" s="14"/>
      <c r="WGD35" s="14"/>
      <c r="WGE35" s="14"/>
      <c r="WGF35" s="14"/>
      <c r="WGG35" s="14"/>
      <c r="WGH35" s="14"/>
      <c r="WGI35" s="14"/>
      <c r="WGJ35" s="14"/>
      <c r="WGK35" s="14"/>
      <c r="WGL35" s="14"/>
      <c r="WGM35" s="14"/>
      <c r="WGN35" s="14"/>
      <c r="WGO35" s="14"/>
      <c r="WGP35" s="14"/>
      <c r="WGQ35" s="14"/>
      <c r="WGR35" s="14"/>
      <c r="WGS35" s="14"/>
      <c r="WGT35" s="14"/>
      <c r="WGU35" s="14"/>
      <c r="WGV35" s="14"/>
      <c r="WGW35" s="14"/>
      <c r="WGX35" s="14"/>
      <c r="WGY35" s="14"/>
      <c r="WGZ35" s="14"/>
      <c r="WHA35" s="14"/>
      <c r="WHB35" s="14"/>
      <c r="WHC35" s="14"/>
      <c r="WHD35" s="14"/>
      <c r="WHE35" s="14"/>
      <c r="WHF35" s="14"/>
      <c r="WHG35" s="14"/>
      <c r="WHH35" s="14"/>
      <c r="WHI35" s="14"/>
      <c r="WHJ35" s="14"/>
      <c r="WHK35" s="14"/>
      <c r="WHL35" s="14"/>
      <c r="WHM35" s="14"/>
      <c r="WHN35" s="14"/>
      <c r="WHO35" s="14"/>
      <c r="WHP35" s="14"/>
      <c r="WHQ35" s="14"/>
      <c r="WHR35" s="14"/>
      <c r="WHS35" s="14"/>
      <c r="WHT35" s="14"/>
      <c r="WHU35" s="14"/>
      <c r="WHV35" s="14"/>
      <c r="WHW35" s="14"/>
      <c r="WHX35" s="14"/>
      <c r="WHY35" s="14"/>
      <c r="WHZ35" s="14"/>
      <c r="WIA35" s="14"/>
      <c r="WIB35" s="14"/>
      <c r="WIC35" s="14"/>
      <c r="WID35" s="14"/>
      <c r="WIE35" s="14"/>
      <c r="WIF35" s="14"/>
      <c r="WIG35" s="14"/>
      <c r="WIH35" s="14"/>
      <c r="WII35" s="14"/>
      <c r="WIJ35" s="14"/>
      <c r="WIK35" s="14"/>
      <c r="WIL35" s="14"/>
      <c r="WIM35" s="14"/>
      <c r="WIN35" s="14"/>
      <c r="WIO35" s="14"/>
      <c r="WIP35" s="14"/>
      <c r="WIQ35" s="14"/>
      <c r="WIR35" s="14"/>
      <c r="WIS35" s="14"/>
      <c r="WIT35" s="14"/>
      <c r="WIU35" s="14"/>
      <c r="WIV35" s="14"/>
      <c r="WIW35" s="14"/>
      <c r="WIX35" s="14"/>
      <c r="WIY35" s="14"/>
      <c r="WIZ35" s="14"/>
      <c r="WJA35" s="14"/>
      <c r="WJB35" s="14"/>
      <c r="WJC35" s="14"/>
      <c r="WJD35" s="14"/>
      <c r="WJE35" s="14"/>
      <c r="WJF35" s="14"/>
      <c r="WJG35" s="14"/>
      <c r="WJH35" s="14"/>
      <c r="WJI35" s="14"/>
      <c r="WJJ35" s="14"/>
      <c r="WJK35" s="14"/>
      <c r="WJL35" s="14"/>
      <c r="WJM35" s="14"/>
      <c r="WJN35" s="14"/>
      <c r="WJO35" s="14"/>
      <c r="WJP35" s="14"/>
      <c r="WJQ35" s="14"/>
      <c r="WJR35" s="14"/>
      <c r="WJS35" s="14"/>
      <c r="WJT35" s="14"/>
      <c r="WJU35" s="14"/>
      <c r="WJV35" s="14"/>
      <c r="WJW35" s="14"/>
      <c r="WJX35" s="14"/>
      <c r="WJY35" s="14"/>
      <c r="WJZ35" s="14"/>
      <c r="WKA35" s="14"/>
      <c r="WKB35" s="14"/>
      <c r="WKC35" s="14"/>
      <c r="WKD35" s="14"/>
      <c r="WKE35" s="14"/>
      <c r="WKF35" s="14"/>
      <c r="WKG35" s="14"/>
      <c r="WKH35" s="14"/>
      <c r="WKI35" s="14"/>
      <c r="WKJ35" s="14"/>
      <c r="WKK35" s="14"/>
      <c r="WKL35" s="14"/>
      <c r="WKM35" s="14"/>
      <c r="WKN35" s="14"/>
      <c r="WKO35" s="14"/>
      <c r="WKP35" s="14"/>
      <c r="WKQ35" s="14"/>
      <c r="WKR35" s="14"/>
      <c r="WKS35" s="14"/>
      <c r="WKT35" s="14"/>
      <c r="WKU35" s="14"/>
      <c r="WKV35" s="14"/>
      <c r="WKW35" s="14"/>
      <c r="WKX35" s="14"/>
      <c r="WKY35" s="14"/>
      <c r="WKZ35" s="14"/>
      <c r="WLA35" s="14"/>
      <c r="WLB35" s="14"/>
      <c r="WLC35" s="14"/>
      <c r="WLD35" s="14"/>
      <c r="WLE35" s="14"/>
      <c r="WLF35" s="14"/>
      <c r="WLG35" s="14"/>
      <c r="WLH35" s="14"/>
      <c r="WLI35" s="14"/>
      <c r="WLJ35" s="14"/>
      <c r="WLK35" s="14"/>
      <c r="WLL35" s="14"/>
      <c r="WLM35" s="14"/>
      <c r="WLN35" s="14"/>
      <c r="WLO35" s="14"/>
      <c r="WLP35" s="14"/>
      <c r="WLQ35" s="14"/>
      <c r="WLR35" s="14"/>
      <c r="WLS35" s="14"/>
      <c r="WLT35" s="14"/>
      <c r="WLU35" s="14"/>
      <c r="WLV35" s="14"/>
      <c r="WLW35" s="14"/>
      <c r="WLX35" s="14"/>
      <c r="WLY35" s="14"/>
      <c r="WLZ35" s="14"/>
      <c r="WMA35" s="14"/>
      <c r="WMB35" s="14"/>
      <c r="WMC35" s="14"/>
      <c r="WMD35" s="14"/>
      <c r="WME35" s="14"/>
      <c r="WMF35" s="14"/>
      <c r="WMG35" s="14"/>
      <c r="WMH35" s="14"/>
      <c r="WMI35" s="14"/>
      <c r="WMJ35" s="14"/>
      <c r="WMK35" s="14"/>
      <c r="WML35" s="14"/>
      <c r="WMM35" s="14"/>
      <c r="WMN35" s="14"/>
      <c r="WMO35" s="14"/>
      <c r="WMP35" s="14"/>
      <c r="WMQ35" s="14"/>
      <c r="WMR35" s="14"/>
      <c r="WMS35" s="14"/>
      <c r="WMT35" s="14"/>
      <c r="WMU35" s="14"/>
      <c r="WMV35" s="14"/>
      <c r="WMW35" s="14"/>
      <c r="WMX35" s="14"/>
      <c r="WMY35" s="14"/>
      <c r="WMZ35" s="14"/>
      <c r="WNA35" s="14"/>
      <c r="WNB35" s="14"/>
      <c r="WNC35" s="14"/>
      <c r="WND35" s="14"/>
      <c r="WNE35" s="14"/>
      <c r="WNF35" s="14"/>
      <c r="WNG35" s="14"/>
      <c r="WNH35" s="14"/>
      <c r="WNI35" s="14"/>
      <c r="WNJ35" s="14"/>
      <c r="WNK35" s="14"/>
      <c r="WNL35" s="14"/>
      <c r="WNM35" s="14"/>
      <c r="WNN35" s="14"/>
      <c r="WNO35" s="14"/>
      <c r="WNP35" s="14"/>
      <c r="WNQ35" s="14"/>
      <c r="WNR35" s="14"/>
      <c r="WNS35" s="14"/>
      <c r="WNT35" s="14"/>
      <c r="WNU35" s="14"/>
      <c r="WNV35" s="14"/>
      <c r="WNW35" s="14"/>
      <c r="WNX35" s="14"/>
      <c r="WNY35" s="14"/>
      <c r="WNZ35" s="14"/>
      <c r="WOA35" s="14"/>
      <c r="WOB35" s="14"/>
      <c r="WOC35" s="14"/>
      <c r="WOD35" s="14"/>
      <c r="WOE35" s="14"/>
      <c r="WOF35" s="14"/>
      <c r="WOG35" s="14"/>
      <c r="WOH35" s="14"/>
      <c r="WOI35" s="14"/>
      <c r="WOJ35" s="14"/>
      <c r="WOK35" s="14"/>
      <c r="WOL35" s="14"/>
      <c r="WOM35" s="14"/>
      <c r="WON35" s="14"/>
      <c r="WOO35" s="14"/>
      <c r="WOP35" s="14"/>
      <c r="WOQ35" s="14"/>
      <c r="WOR35" s="14"/>
      <c r="WOS35" s="14"/>
      <c r="WOT35" s="14"/>
      <c r="WOU35" s="14"/>
      <c r="WOV35" s="14"/>
      <c r="WOW35" s="14"/>
      <c r="WOX35" s="14"/>
      <c r="WOY35" s="14"/>
      <c r="WOZ35" s="14"/>
      <c r="WPA35" s="14"/>
      <c r="WPB35" s="14"/>
      <c r="WPC35" s="14"/>
      <c r="WPD35" s="14"/>
      <c r="WPE35" s="14"/>
      <c r="WPF35" s="14"/>
      <c r="WPG35" s="14"/>
      <c r="WPH35" s="14"/>
      <c r="WPI35" s="14"/>
      <c r="WPJ35" s="14"/>
      <c r="WPK35" s="14"/>
      <c r="WPL35" s="14"/>
      <c r="WPM35" s="14"/>
      <c r="WPN35" s="14"/>
      <c r="WPO35" s="14"/>
      <c r="WPP35" s="14"/>
      <c r="WPQ35" s="14"/>
      <c r="WPR35" s="14"/>
      <c r="WPS35" s="14"/>
      <c r="WPT35" s="14"/>
      <c r="WPU35" s="14"/>
      <c r="WPV35" s="14"/>
      <c r="WPW35" s="14"/>
      <c r="WPX35" s="14"/>
      <c r="WPY35" s="14"/>
      <c r="WPZ35" s="14"/>
      <c r="WQA35" s="14"/>
      <c r="WQB35" s="14"/>
      <c r="WQC35" s="14"/>
      <c r="WQD35" s="14"/>
      <c r="WQE35" s="14"/>
      <c r="WQF35" s="14"/>
      <c r="WQG35" s="14"/>
      <c r="WQH35" s="14"/>
      <c r="WQI35" s="14"/>
      <c r="WQJ35" s="14"/>
      <c r="WQK35" s="14"/>
      <c r="WQL35" s="14"/>
      <c r="WQM35" s="14"/>
      <c r="WQN35" s="14"/>
      <c r="WQO35" s="14"/>
      <c r="WQP35" s="14"/>
      <c r="WQQ35" s="14"/>
      <c r="WQR35" s="14"/>
      <c r="WQS35" s="14"/>
      <c r="WQT35" s="14"/>
      <c r="WQU35" s="14"/>
      <c r="WQV35" s="14"/>
      <c r="WQW35" s="14"/>
      <c r="WQX35" s="14"/>
      <c r="WQY35" s="14"/>
      <c r="WQZ35" s="14"/>
      <c r="WRA35" s="14"/>
      <c r="WRB35" s="14"/>
      <c r="WRC35" s="14"/>
      <c r="WRD35" s="14"/>
      <c r="WRE35" s="14"/>
      <c r="WRF35" s="14"/>
      <c r="WRG35" s="14"/>
      <c r="WRH35" s="14"/>
      <c r="WRI35" s="14"/>
      <c r="WRJ35" s="14"/>
      <c r="WRK35" s="14"/>
      <c r="WRL35" s="14"/>
      <c r="WRM35" s="14"/>
      <c r="WRN35" s="14"/>
      <c r="WRO35" s="14"/>
      <c r="WRP35" s="14"/>
      <c r="WRQ35" s="14"/>
      <c r="WRR35" s="14"/>
      <c r="WRS35" s="14"/>
      <c r="WRT35" s="14"/>
      <c r="WRU35" s="14"/>
      <c r="WRV35" s="14"/>
      <c r="WRW35" s="14"/>
      <c r="WRX35" s="14"/>
      <c r="WRY35" s="14"/>
      <c r="WRZ35" s="14"/>
      <c r="WSA35" s="14"/>
      <c r="WSB35" s="14"/>
      <c r="WSC35" s="14"/>
      <c r="WSD35" s="14"/>
      <c r="WSE35" s="14"/>
      <c r="WSF35" s="14"/>
      <c r="WSG35" s="14"/>
      <c r="WSH35" s="14"/>
      <c r="WSI35" s="14"/>
      <c r="WSJ35" s="14"/>
      <c r="WSK35" s="14"/>
      <c r="WSL35" s="14"/>
      <c r="WSM35" s="14"/>
      <c r="WSN35" s="14"/>
      <c r="WSO35" s="14"/>
      <c r="WSP35" s="14"/>
      <c r="WSQ35" s="14"/>
      <c r="WSR35" s="14"/>
      <c r="WSS35" s="14"/>
      <c r="WST35" s="14"/>
      <c r="WSU35" s="14"/>
      <c r="WSV35" s="14"/>
      <c r="WSW35" s="14"/>
      <c r="WSX35" s="14"/>
      <c r="WSY35" s="14"/>
      <c r="WSZ35" s="14"/>
      <c r="WTA35" s="14"/>
      <c r="WTB35" s="14"/>
      <c r="WTC35" s="14"/>
      <c r="WTD35" s="14"/>
      <c r="WTE35" s="14"/>
      <c r="WTF35" s="14"/>
      <c r="WTG35" s="14"/>
      <c r="WTH35" s="14"/>
      <c r="WTI35" s="14"/>
      <c r="WTJ35" s="14"/>
      <c r="WTK35" s="14"/>
      <c r="WTL35" s="14"/>
      <c r="WTM35" s="14"/>
      <c r="WTN35" s="14"/>
      <c r="WTO35" s="14"/>
      <c r="WTP35" s="14"/>
      <c r="WTQ35" s="14"/>
      <c r="WTR35" s="14"/>
      <c r="WTS35" s="14"/>
      <c r="WTT35" s="14"/>
      <c r="WTU35" s="14"/>
      <c r="WTV35" s="14"/>
      <c r="WTW35" s="14"/>
      <c r="WTX35" s="14"/>
      <c r="WTY35" s="14"/>
      <c r="WTZ35" s="14"/>
      <c r="WUA35" s="14"/>
      <c r="WUB35" s="14"/>
      <c r="WUC35" s="14"/>
      <c r="WUD35" s="14"/>
      <c r="WUE35" s="14"/>
      <c r="WUF35" s="14"/>
      <c r="WUG35" s="14"/>
      <c r="WUH35" s="14"/>
      <c r="WUI35" s="14"/>
      <c r="WUJ35" s="14"/>
      <c r="WUK35" s="14"/>
      <c r="WUL35" s="14"/>
      <c r="WUM35" s="14"/>
      <c r="WUN35" s="14"/>
      <c r="WUO35" s="14"/>
      <c r="WUP35" s="14"/>
      <c r="WUQ35" s="14"/>
      <c r="WUR35" s="14"/>
      <c r="WUS35" s="14"/>
      <c r="WUT35" s="14"/>
      <c r="WUU35" s="14"/>
      <c r="WUV35" s="14"/>
      <c r="WUW35" s="14"/>
      <c r="WUX35" s="14"/>
      <c r="WUY35" s="14"/>
      <c r="WUZ35" s="14"/>
      <c r="WVA35" s="14"/>
      <c r="WVB35" s="14"/>
      <c r="WVC35" s="14"/>
      <c r="WVD35" s="14"/>
      <c r="WVE35" s="14"/>
      <c r="WVF35" s="14"/>
      <c r="WVG35" s="14"/>
      <c r="WVH35" s="14"/>
      <c r="WVI35" s="14"/>
      <c r="WVJ35" s="14"/>
      <c r="WVK35" s="14"/>
      <c r="WVL35" s="14"/>
      <c r="WVM35" s="14"/>
      <c r="WVN35" s="14"/>
      <c r="WVO35" s="14"/>
      <c r="WVP35" s="14"/>
      <c r="WVQ35" s="14"/>
      <c r="WVR35" s="14"/>
      <c r="WVS35" s="14"/>
      <c r="WVT35" s="14"/>
      <c r="WVU35" s="14"/>
      <c r="WVV35" s="14"/>
      <c r="WVW35" s="14"/>
      <c r="WVX35" s="14"/>
      <c r="WVY35" s="14"/>
      <c r="WVZ35" s="14"/>
      <c r="WWA35" s="14"/>
      <c r="WWB35" s="14"/>
      <c r="WWC35" s="14"/>
      <c r="WWD35" s="14"/>
      <c r="WWE35" s="14"/>
      <c r="WWF35" s="14"/>
      <c r="WWG35" s="14"/>
      <c r="WWH35" s="14"/>
      <c r="WWI35" s="14"/>
      <c r="WWJ35" s="14"/>
      <c r="WWK35" s="14"/>
      <c r="WWL35" s="14"/>
      <c r="WWM35" s="14"/>
      <c r="WWN35" s="14"/>
      <c r="WWO35" s="14"/>
      <c r="WWP35" s="14"/>
      <c r="WWQ35" s="14"/>
      <c r="WWR35" s="14"/>
      <c r="WWS35" s="14"/>
      <c r="WWT35" s="14"/>
      <c r="WWU35" s="14"/>
      <c r="WWV35" s="14"/>
      <c r="WWW35" s="14"/>
      <c r="WWX35" s="14"/>
      <c r="WWY35" s="14"/>
      <c r="WWZ35" s="14"/>
      <c r="WXA35" s="14"/>
      <c r="WXB35" s="14"/>
      <c r="WXC35" s="14"/>
      <c r="WXD35" s="14"/>
      <c r="WXE35" s="14"/>
      <c r="WXF35" s="14"/>
      <c r="WXG35" s="14"/>
      <c r="WXH35" s="14"/>
      <c r="WXI35" s="14"/>
      <c r="WXJ35" s="14"/>
      <c r="WXK35" s="14"/>
      <c r="WXL35" s="14"/>
      <c r="WXM35" s="14"/>
      <c r="WXN35" s="14"/>
      <c r="WXO35" s="14"/>
      <c r="WXP35" s="14"/>
      <c r="WXQ35" s="14"/>
      <c r="WXR35" s="14"/>
      <c r="WXS35" s="14"/>
      <c r="WXT35" s="14"/>
      <c r="WXU35" s="14"/>
      <c r="WXV35" s="14"/>
      <c r="WXW35" s="14"/>
      <c r="WXX35" s="14"/>
      <c r="WXY35" s="14"/>
      <c r="WXZ35" s="14"/>
      <c r="WYA35" s="14"/>
      <c r="WYB35" s="14"/>
      <c r="WYC35" s="14"/>
      <c r="WYD35" s="14"/>
      <c r="WYE35" s="14"/>
      <c r="WYF35" s="14"/>
      <c r="WYG35" s="14"/>
      <c r="WYH35" s="14"/>
      <c r="WYI35" s="14"/>
      <c r="WYJ35" s="14"/>
      <c r="WYK35" s="14"/>
      <c r="WYL35" s="14"/>
      <c r="WYM35" s="14"/>
      <c r="WYN35" s="14"/>
      <c r="WYO35" s="14"/>
      <c r="WYP35" s="14"/>
      <c r="WYQ35" s="14"/>
      <c r="WYR35" s="14"/>
      <c r="WYS35" s="14"/>
      <c r="WYT35" s="14"/>
      <c r="WYU35" s="14"/>
      <c r="WYV35" s="14"/>
      <c r="WYW35" s="14"/>
      <c r="WYX35" s="14"/>
      <c r="WYY35" s="14"/>
      <c r="WYZ35" s="14"/>
      <c r="WZA35" s="14"/>
      <c r="WZB35" s="14"/>
      <c r="WZC35" s="14"/>
      <c r="WZD35" s="14"/>
      <c r="WZE35" s="14"/>
      <c r="WZF35" s="14"/>
      <c r="WZG35" s="14"/>
      <c r="WZH35" s="14"/>
      <c r="WZI35" s="14"/>
      <c r="WZJ35" s="14"/>
      <c r="WZK35" s="14"/>
      <c r="WZL35" s="14"/>
      <c r="WZM35" s="14"/>
      <c r="WZN35" s="14"/>
      <c r="WZO35" s="14"/>
      <c r="WZP35" s="14"/>
      <c r="WZQ35" s="14"/>
      <c r="WZR35" s="14"/>
      <c r="WZS35" s="14"/>
      <c r="WZT35" s="14"/>
      <c r="WZU35" s="14"/>
      <c r="WZV35" s="14"/>
      <c r="WZW35" s="14"/>
      <c r="WZX35" s="14"/>
      <c r="WZY35" s="14"/>
      <c r="WZZ35" s="14"/>
      <c r="XAA35" s="14"/>
      <c r="XAB35" s="14"/>
      <c r="XAC35" s="14"/>
      <c r="XAD35" s="14"/>
      <c r="XAE35" s="14"/>
      <c r="XAF35" s="14"/>
      <c r="XAG35" s="14"/>
      <c r="XAH35" s="14"/>
      <c r="XAI35" s="14"/>
      <c r="XAJ35" s="14"/>
      <c r="XAK35" s="14"/>
      <c r="XAL35" s="14"/>
      <c r="XAM35" s="14"/>
      <c r="XAN35" s="14"/>
      <c r="XAO35" s="14"/>
      <c r="XAP35" s="14"/>
      <c r="XAQ35" s="14"/>
      <c r="XAR35" s="14"/>
      <c r="XAS35" s="14"/>
      <c r="XAT35" s="14"/>
      <c r="XAU35" s="14"/>
      <c r="XAV35" s="14"/>
      <c r="XAW35" s="14"/>
      <c r="XAX35" s="14"/>
      <c r="XAY35" s="14"/>
      <c r="XAZ35" s="14"/>
      <c r="XBA35" s="14"/>
      <c r="XBB35" s="14"/>
      <c r="XBC35" s="14"/>
      <c r="XBD35" s="14"/>
      <c r="XBE35" s="14"/>
      <c r="XBF35" s="14"/>
      <c r="XBG35" s="14"/>
      <c r="XBH35" s="14"/>
      <c r="XBI35" s="14"/>
      <c r="XBJ35" s="14"/>
      <c r="XBK35" s="14"/>
      <c r="XBL35" s="14"/>
      <c r="XBM35" s="14"/>
      <c r="XBN35" s="14"/>
      <c r="XBO35" s="14"/>
      <c r="XBP35" s="14"/>
      <c r="XBQ35" s="14"/>
      <c r="XBR35" s="14"/>
      <c r="XBS35" s="14"/>
      <c r="XBT35" s="14"/>
      <c r="XBU35" s="14"/>
      <c r="XBV35" s="14"/>
      <c r="XBW35" s="14"/>
      <c r="XBX35" s="14"/>
      <c r="XBY35" s="14"/>
      <c r="XBZ35" s="14"/>
      <c r="XCA35" s="14"/>
      <c r="XCB35" s="14"/>
      <c r="XCC35" s="14"/>
      <c r="XCD35" s="14"/>
      <c r="XCE35" s="14"/>
      <c r="XCF35" s="14"/>
      <c r="XCG35" s="14"/>
      <c r="XCH35" s="14"/>
      <c r="XCI35" s="14"/>
      <c r="XCJ35" s="14"/>
      <c r="XCK35" s="14"/>
      <c r="XCL35" s="14"/>
      <c r="XCM35" s="14"/>
      <c r="XCN35" s="14"/>
      <c r="XCO35" s="14"/>
      <c r="XCP35" s="14"/>
      <c r="XCQ35" s="14"/>
      <c r="XCR35" s="14"/>
      <c r="XCS35" s="14"/>
      <c r="XCT35" s="14"/>
      <c r="XCU35" s="14"/>
      <c r="XCV35" s="14"/>
      <c r="XCW35" s="14"/>
      <c r="XCX35" s="14"/>
      <c r="XCY35" s="14"/>
      <c r="XCZ35" s="14"/>
      <c r="XDA35" s="14"/>
      <c r="XDB35" s="14"/>
      <c r="XDC35" s="14"/>
      <c r="XDD35" s="14"/>
      <c r="XDE35" s="14"/>
      <c r="XDF35" s="14"/>
      <c r="XDG35" s="14"/>
      <c r="XDH35" s="14"/>
      <c r="XDI35" s="14"/>
      <c r="XDJ35" s="14"/>
      <c r="XDK35" s="14"/>
      <c r="XDL35" s="14"/>
      <c r="XDM35" s="14"/>
      <c r="XDN35" s="14"/>
      <c r="XDO35" s="14"/>
      <c r="XDP35" s="14"/>
      <c r="XDQ35" s="14"/>
      <c r="XDR35" s="14"/>
      <c r="XDS35" s="14"/>
      <c r="XDT35" s="14"/>
      <c r="XDU35" s="14"/>
      <c r="XDV35" s="14"/>
      <c r="XDW35" s="14"/>
      <c r="XDX35" s="14"/>
      <c r="XDY35" s="14"/>
      <c r="XDZ35" s="14"/>
      <c r="XEA35" s="14"/>
      <c r="XEB35" s="14"/>
      <c r="XEC35" s="14"/>
      <c r="XED35" s="14"/>
      <c r="XEE35" s="14"/>
      <c r="XEF35" s="14"/>
      <c r="XEG35" s="14"/>
      <c r="XEH35" s="14"/>
      <c r="XEI35" s="14"/>
      <c r="XEJ35" s="14"/>
      <c r="XEK35" s="14"/>
      <c r="XEL35" s="14"/>
      <c r="XEM35" s="14"/>
      <c r="XEN35" s="14"/>
      <c r="XEO35" s="14"/>
      <c r="XEP35" s="14"/>
      <c r="XEQ35" s="14"/>
      <c r="XER35" s="14"/>
      <c r="XES35" s="14"/>
      <c r="XET35" s="14"/>
      <c r="XEU35" s="14"/>
      <c r="XEV35" s="14"/>
      <c r="XEW35" s="14"/>
      <c r="XEX35" s="14"/>
      <c r="XEY35" s="14"/>
      <c r="XEZ35" s="14"/>
      <c r="XFA35" s="14"/>
      <c r="XFB35" s="14"/>
      <c r="XFC35" s="14"/>
    </row>
    <row r="36" spans="1:16383" ht="15.95" customHeight="1" x14ac:dyDescent="0.25">
      <c r="A36" s="40" t="s">
        <v>20</v>
      </c>
      <c r="B36" s="30">
        <v>1</v>
      </c>
      <c r="C36" s="31">
        <v>0</v>
      </c>
      <c r="D36" s="32">
        <f>-$C$7</f>
        <v>-0.06</v>
      </c>
      <c r="E36" s="33">
        <f t="shared" ref="E36:E99" si="0">$C$8+$C$20*-C36</f>
        <v>1.9999999999999998E-4</v>
      </c>
      <c r="F36" s="33">
        <f t="shared" ref="F36:F99" si="1">$C$10+$C$21*-D36+$C$19*($C$7+C36)</f>
        <v>7.7019906662654744E-4</v>
      </c>
      <c r="G36" s="33">
        <f t="shared" ref="G36:G99" si="2">E36+F36+$C$9</f>
        <v>1.1701990666265474E-3</v>
      </c>
      <c r="H36" s="30">
        <f t="shared" ref="H36:H99" si="3">$C$11*$C$12/(E36/$C$14+$C$9/$C$24+F36/$C$13)</f>
        <v>3257903.4117321922</v>
      </c>
      <c r="I36" s="34">
        <v>0</v>
      </c>
      <c r="J36" s="34">
        <v>0</v>
      </c>
      <c r="K36" s="34">
        <v>0</v>
      </c>
      <c r="L36" s="34">
        <f>(H36-$C$27)*($C$20-$C$19)</f>
        <v>-6373.139630633671</v>
      </c>
      <c r="M36" s="34">
        <f>(H36-$C$27)*$C$21</f>
        <v>-6373.139630633671</v>
      </c>
      <c r="N36" s="27"/>
      <c r="O36" s="6"/>
      <c r="P36" s="6"/>
      <c r="Q36" s="2"/>
      <c r="R36" s="2"/>
      <c r="S36" s="2"/>
      <c r="T36" s="2"/>
      <c r="U36" s="2"/>
      <c r="V36" s="2"/>
      <c r="W36" s="2"/>
      <c r="X36" s="2"/>
      <c r="Y36" s="2"/>
      <c r="Z36" s="2"/>
      <c r="AA36" s="2"/>
    </row>
    <row r="37" spans="1:16383" ht="15.95" customHeight="1" x14ac:dyDescent="0.25">
      <c r="A37" s="40"/>
      <c r="B37" s="35">
        <v>1.01</v>
      </c>
      <c r="C37" s="31">
        <f t="shared" ref="C37:C44" si="4">$C$36</f>
        <v>0</v>
      </c>
      <c r="D37" s="32">
        <f>D36+($C$7/100)</f>
        <v>-5.9399999999999994E-2</v>
      </c>
      <c r="E37" s="33">
        <f t="shared" si="0"/>
        <v>1.9999999999999998E-4</v>
      </c>
      <c r="F37" s="33">
        <f t="shared" si="1"/>
        <v>7.6638203155243571E-4</v>
      </c>
      <c r="G37" s="33">
        <f t="shared" si="2"/>
        <v>1.1663820315524357E-3</v>
      </c>
      <c r="H37" s="30">
        <f t="shared" si="3"/>
        <v>3271091.8735708348</v>
      </c>
      <c r="I37" s="34">
        <f>($C$27-H37)*(G37-G36)</f>
        <v>-3.7735429569686487</v>
      </c>
      <c r="J37" s="34">
        <f>(C37-C36)*($C$19-$C$20)*($C$27-H37)</f>
        <v>0</v>
      </c>
      <c r="K37" s="34">
        <f>(D37-D36)*$C$21*-($C$27-H37)</f>
        <v>-3.7735429569685421</v>
      </c>
      <c r="L37" s="34">
        <f t="shared" ref="L37:L100" si="5">(H37-$C$27)*($C$20-$C$19)</f>
        <v>-6289.2382616142022</v>
      </c>
      <c r="M37" s="34">
        <f t="shared" ref="M37:M100" si="6">(H37-$C$27)*$C$21</f>
        <v>-6289.2382616142022</v>
      </c>
      <c r="N37" s="28"/>
      <c r="O37" s="6"/>
      <c r="P37" s="6"/>
      <c r="Q37" s="2"/>
      <c r="R37" s="2"/>
      <c r="S37" s="2"/>
      <c r="T37" s="2"/>
      <c r="U37" s="2"/>
      <c r="V37" s="2"/>
      <c r="W37" s="2"/>
      <c r="X37" s="2"/>
      <c r="Y37" s="2"/>
      <c r="Z37" s="2"/>
      <c r="AA37" s="2"/>
    </row>
    <row r="38" spans="1:16383" ht="15.95" customHeight="1" x14ac:dyDescent="0.25">
      <c r="A38" s="40"/>
      <c r="B38" s="35">
        <v>1.02</v>
      </c>
      <c r="C38" s="31">
        <f t="shared" si="4"/>
        <v>0</v>
      </c>
      <c r="D38" s="32">
        <f t="shared" ref="D38:D101" si="7">D37+($C$7/100)</f>
        <v>-5.8799999999999991E-2</v>
      </c>
      <c r="E38" s="33">
        <f t="shared" si="0"/>
        <v>1.9999999999999998E-4</v>
      </c>
      <c r="F38" s="33">
        <f t="shared" si="1"/>
        <v>7.625649964783242E-4</v>
      </c>
      <c r="G38" s="33">
        <f t="shared" si="2"/>
        <v>1.1625649964783242E-3</v>
      </c>
      <c r="H38" s="30">
        <f t="shared" si="3"/>
        <v>3284387.5470002359</v>
      </c>
      <c r="I38" s="34">
        <f t="shared" ref="I38:I101" si="8">($C$27-H38)*(G38-G37)</f>
        <v>-3.7227929051544777</v>
      </c>
      <c r="J38" s="34">
        <f t="shared" ref="J38:J101" si="9">(C38-C37)*($C$19-$C$20)*($C$27-H38)</f>
        <v>0</v>
      </c>
      <c r="K38" s="34">
        <f t="shared" ref="K38:K101" si="10">(D38-D37)*$C$21*-($C$27-H38)</f>
        <v>-3.7227929051545843</v>
      </c>
      <c r="L38" s="34">
        <f t="shared" si="5"/>
        <v>-6204.6548419242727</v>
      </c>
      <c r="M38" s="34">
        <f t="shared" si="6"/>
        <v>-6204.6548419242727</v>
      </c>
      <c r="N38" s="28"/>
      <c r="O38" s="6"/>
      <c r="P38" s="6"/>
      <c r="Q38" s="2"/>
      <c r="R38" s="2"/>
      <c r="S38" s="2"/>
      <c r="T38" s="2"/>
      <c r="U38" s="2"/>
      <c r="V38" s="2"/>
      <c r="W38" s="2"/>
      <c r="X38" s="2"/>
      <c r="Y38" s="2"/>
      <c r="Z38" s="2"/>
      <c r="AA38" s="2"/>
    </row>
    <row r="39" spans="1:16383" ht="15.95" customHeight="1" x14ac:dyDescent="0.25">
      <c r="A39" s="40"/>
      <c r="B39" s="35">
        <v>1.03</v>
      </c>
      <c r="C39" s="31">
        <f t="shared" si="4"/>
        <v>0</v>
      </c>
      <c r="D39" s="32">
        <f t="shared" si="7"/>
        <v>-5.8199999999999988E-2</v>
      </c>
      <c r="E39" s="33">
        <f t="shared" si="0"/>
        <v>1.9999999999999998E-4</v>
      </c>
      <c r="F39" s="33">
        <f t="shared" si="1"/>
        <v>7.5874796140421247E-4</v>
      </c>
      <c r="G39" s="33">
        <f t="shared" si="2"/>
        <v>1.1587479614042124E-3</v>
      </c>
      <c r="H39" s="30">
        <f t="shared" si="3"/>
        <v>3297791.7446718444</v>
      </c>
      <c r="I39" s="34">
        <f t="shared" si="8"/>
        <v>-3.6716286125018325</v>
      </c>
      <c r="J39" s="34">
        <f t="shared" si="9"/>
        <v>0</v>
      </c>
      <c r="K39" s="34">
        <f t="shared" si="10"/>
        <v>-3.671628612501729</v>
      </c>
      <c r="L39" s="34">
        <f t="shared" si="5"/>
        <v>-6119.3810208361811</v>
      </c>
      <c r="M39" s="34">
        <f t="shared" si="6"/>
        <v>-6119.3810208361811</v>
      </c>
      <c r="N39" s="28"/>
      <c r="O39" s="6"/>
      <c r="P39" s="6"/>
      <c r="Q39" s="2"/>
      <c r="R39" s="2"/>
      <c r="S39" s="2"/>
      <c r="T39" s="2"/>
      <c r="U39" s="2"/>
      <c r="V39" s="2"/>
      <c r="W39" s="2"/>
      <c r="X39" s="2"/>
      <c r="Y39" s="2"/>
      <c r="Z39" s="2"/>
      <c r="AA39" s="2"/>
    </row>
    <row r="40" spans="1:16383" ht="15.95" customHeight="1" x14ac:dyDescent="0.25">
      <c r="A40" s="40"/>
      <c r="B40" s="35">
        <v>1.04</v>
      </c>
      <c r="C40" s="31">
        <f t="shared" si="4"/>
        <v>0</v>
      </c>
      <c r="D40" s="32">
        <f t="shared" si="7"/>
        <v>-5.7599999999999985E-2</v>
      </c>
      <c r="E40" s="33">
        <f t="shared" si="0"/>
        <v>1.9999999999999998E-4</v>
      </c>
      <c r="F40" s="33">
        <f t="shared" si="1"/>
        <v>7.5493092633010096E-4</v>
      </c>
      <c r="G40" s="33">
        <f t="shared" si="2"/>
        <v>1.1549309263301009E-3</v>
      </c>
      <c r="H40" s="30">
        <f t="shared" si="3"/>
        <v>3311305.8007536191</v>
      </c>
      <c r="I40" s="34">
        <f t="shared" si="8"/>
        <v>-3.6200449864439803</v>
      </c>
      <c r="J40" s="34">
        <f t="shared" si="9"/>
        <v>0</v>
      </c>
      <c r="K40" s="34">
        <f t="shared" si="10"/>
        <v>-3.6200449864440838</v>
      </c>
      <c r="L40" s="34">
        <f t="shared" si="5"/>
        <v>-6033.4083107401066</v>
      </c>
      <c r="M40" s="34">
        <f t="shared" si="6"/>
        <v>-6033.4083107401066</v>
      </c>
      <c r="N40" s="28"/>
      <c r="O40" s="6"/>
      <c r="P40" s="6"/>
      <c r="Q40" s="2"/>
      <c r="R40" s="2"/>
      <c r="S40" s="2"/>
      <c r="T40" s="2"/>
      <c r="U40" s="2"/>
      <c r="V40" s="2"/>
      <c r="W40" s="2"/>
      <c r="X40" s="2"/>
      <c r="Y40" s="2"/>
      <c r="Z40" s="2"/>
      <c r="AA40" s="2"/>
    </row>
    <row r="41" spans="1:16383" ht="15.95" customHeight="1" x14ac:dyDescent="0.25">
      <c r="A41" s="40"/>
      <c r="B41" s="35">
        <v>1.05</v>
      </c>
      <c r="C41" s="31">
        <f t="shared" si="4"/>
        <v>0</v>
      </c>
      <c r="D41" s="32">
        <f t="shared" si="7"/>
        <v>-5.6999999999999981E-2</v>
      </c>
      <c r="E41" s="33">
        <f t="shared" si="0"/>
        <v>1.9999999999999998E-4</v>
      </c>
      <c r="F41" s="33">
        <f t="shared" si="1"/>
        <v>7.5111389125598923E-4</v>
      </c>
      <c r="G41" s="33">
        <f t="shared" si="2"/>
        <v>1.1511138912559892E-3</v>
      </c>
      <c r="H41" s="30">
        <f t="shared" si="3"/>
        <v>3324931.071372713</v>
      </c>
      <c r="I41" s="34">
        <f t="shared" si="8"/>
        <v>-3.5680368505968403</v>
      </c>
      <c r="J41" s="34">
        <f t="shared" si="9"/>
        <v>0</v>
      </c>
      <c r="K41" s="34">
        <f t="shared" si="10"/>
        <v>-3.5680368505967399</v>
      </c>
      <c r="L41" s="34">
        <f t="shared" si="5"/>
        <v>-5946.7280843278668</v>
      </c>
      <c r="M41" s="34">
        <f t="shared" si="6"/>
        <v>-5946.7280843278668</v>
      </c>
      <c r="N41" s="28"/>
      <c r="O41" s="6"/>
      <c r="P41" s="6"/>
      <c r="Q41" s="2"/>
      <c r="R41" s="2"/>
      <c r="S41" s="2"/>
      <c r="T41" s="2"/>
      <c r="U41" s="2"/>
      <c r="V41" s="2"/>
      <c r="W41" s="2"/>
      <c r="X41" s="2"/>
      <c r="Y41" s="2"/>
      <c r="Z41" s="2"/>
      <c r="AA41" s="2"/>
    </row>
    <row r="42" spans="1:16383" ht="15.95" customHeight="1" x14ac:dyDescent="0.25">
      <c r="A42" s="40"/>
      <c r="B42" s="35">
        <v>1.06</v>
      </c>
      <c r="C42" s="31">
        <f t="shared" si="4"/>
        <v>0</v>
      </c>
      <c r="D42" s="32">
        <f t="shared" si="7"/>
        <v>-5.6399999999999978E-2</v>
      </c>
      <c r="E42" s="33">
        <f t="shared" si="0"/>
        <v>1.9999999999999998E-4</v>
      </c>
      <c r="F42" s="33">
        <f t="shared" si="1"/>
        <v>7.4729685618187772E-4</v>
      </c>
      <c r="G42" s="33">
        <f t="shared" si="2"/>
        <v>1.1472968561818777E-3</v>
      </c>
      <c r="H42" s="30">
        <f t="shared" si="3"/>
        <v>3338668.93506912</v>
      </c>
      <c r="I42" s="34">
        <f t="shared" si="8"/>
        <v>-3.5155989430240888</v>
      </c>
      <c r="J42" s="34">
        <f t="shared" si="9"/>
        <v>0</v>
      </c>
      <c r="K42" s="34">
        <f t="shared" si="10"/>
        <v>-3.5155989430241896</v>
      </c>
      <c r="L42" s="34">
        <f t="shared" si="5"/>
        <v>-5859.3315717069499</v>
      </c>
      <c r="M42" s="34">
        <f t="shared" si="6"/>
        <v>-5859.3315717069499</v>
      </c>
      <c r="N42" s="28"/>
      <c r="O42" s="6"/>
      <c r="P42" s="6"/>
      <c r="Q42" s="2"/>
      <c r="R42" s="2"/>
      <c r="S42" s="2"/>
      <c r="T42" s="2"/>
      <c r="U42" s="2"/>
      <c r="V42" s="2"/>
      <c r="W42" s="2"/>
      <c r="X42" s="2"/>
      <c r="Y42" s="2"/>
      <c r="Z42" s="2"/>
      <c r="AA42" s="2"/>
    </row>
    <row r="43" spans="1:16383" ht="15.95" customHeight="1" x14ac:dyDescent="0.25">
      <c r="A43" s="40"/>
      <c r="B43" s="35">
        <v>1.07</v>
      </c>
      <c r="C43" s="31">
        <f t="shared" si="4"/>
        <v>0</v>
      </c>
      <c r="D43" s="32">
        <f t="shared" si="7"/>
        <v>-5.5799999999999975E-2</v>
      </c>
      <c r="E43" s="33">
        <f t="shared" si="0"/>
        <v>1.9999999999999998E-4</v>
      </c>
      <c r="F43" s="33">
        <f t="shared" si="1"/>
        <v>7.43479821107766E-4</v>
      </c>
      <c r="G43" s="33">
        <f t="shared" si="2"/>
        <v>1.143479821107766E-3</v>
      </c>
      <c r="H43" s="30">
        <f t="shared" si="3"/>
        <v>3352520.793260626</v>
      </c>
      <c r="I43" s="34">
        <f t="shared" si="8"/>
        <v>-3.4627259144656883</v>
      </c>
      <c r="J43" s="34">
        <f t="shared" si="9"/>
        <v>0</v>
      </c>
      <c r="K43" s="34">
        <f t="shared" si="10"/>
        <v>-3.4627259144655906</v>
      </c>
      <c r="L43" s="34">
        <f t="shared" si="5"/>
        <v>-5771.2098574426191</v>
      </c>
      <c r="M43" s="34">
        <f t="shared" si="6"/>
        <v>-5771.2098574426191</v>
      </c>
      <c r="N43" s="28"/>
      <c r="O43" s="6"/>
      <c r="P43" s="6"/>
      <c r="Q43" s="2"/>
      <c r="R43" s="2"/>
      <c r="S43" s="2"/>
      <c r="T43" s="2"/>
      <c r="U43" s="2"/>
      <c r="V43" s="2"/>
      <c r="W43" s="2"/>
      <c r="X43" s="2"/>
      <c r="Y43" s="2"/>
      <c r="Z43" s="2"/>
      <c r="AA43" s="2"/>
    </row>
    <row r="44" spans="1:16383" ht="15.95" customHeight="1" x14ac:dyDescent="0.25">
      <c r="A44" s="40"/>
      <c r="B44" s="35">
        <v>1.08</v>
      </c>
      <c r="C44" s="31">
        <f t="shared" si="4"/>
        <v>0</v>
      </c>
      <c r="D44" s="32">
        <f t="shared" si="7"/>
        <v>-5.5199999999999971E-2</v>
      </c>
      <c r="E44" s="33">
        <f t="shared" si="0"/>
        <v>1.9999999999999998E-4</v>
      </c>
      <c r="F44" s="33">
        <f t="shared" si="1"/>
        <v>7.3966278603365449E-4</v>
      </c>
      <c r="G44" s="33">
        <f t="shared" si="2"/>
        <v>1.1396627860336545E-3</v>
      </c>
      <c r="H44" s="30">
        <f t="shared" si="3"/>
        <v>3366488.0707193702</v>
      </c>
      <c r="I44" s="34">
        <f t="shared" si="8"/>
        <v>-3.4094123265156182</v>
      </c>
      <c r="J44" s="34">
        <f t="shared" si="9"/>
        <v>0</v>
      </c>
      <c r="K44" s="34">
        <f t="shared" si="10"/>
        <v>-3.4094123265157159</v>
      </c>
      <c r="L44" s="34">
        <f t="shared" si="5"/>
        <v>-5682.3538775261613</v>
      </c>
      <c r="M44" s="34">
        <f t="shared" si="6"/>
        <v>-5682.3538775261613</v>
      </c>
      <c r="N44" s="28"/>
      <c r="O44" s="6"/>
      <c r="P44" s="6"/>
      <c r="Q44" s="2"/>
      <c r="R44" s="2"/>
      <c r="S44" s="2"/>
      <c r="T44" s="2"/>
      <c r="U44" s="2"/>
      <c r="V44" s="2"/>
      <c r="W44" s="2"/>
      <c r="X44" s="2"/>
      <c r="Y44" s="2"/>
      <c r="Z44" s="2"/>
      <c r="AA44" s="2"/>
    </row>
    <row r="45" spans="1:16383" ht="15.95" customHeight="1" x14ac:dyDescent="0.25">
      <c r="A45" s="40"/>
      <c r="B45" s="35">
        <v>1.0900000000000001</v>
      </c>
      <c r="C45" s="31">
        <f>$C$36</f>
        <v>0</v>
      </c>
      <c r="D45" s="32">
        <f t="shared" si="7"/>
        <v>-5.4599999999999968E-2</v>
      </c>
      <c r="E45" s="33">
        <f t="shared" si="0"/>
        <v>1.9999999999999998E-4</v>
      </c>
      <c r="F45" s="33">
        <f t="shared" si="1"/>
        <v>7.3584575095954276E-4</v>
      </c>
      <c r="G45" s="33">
        <f t="shared" si="2"/>
        <v>1.1358457509595427E-3</v>
      </c>
      <c r="H45" s="30">
        <f t="shared" si="3"/>
        <v>3380572.21606038</v>
      </c>
      <c r="I45" s="34">
        <f t="shared" si="8"/>
        <v>-3.3556526497602901</v>
      </c>
      <c r="J45" s="34">
        <f t="shared" si="9"/>
        <v>0</v>
      </c>
      <c r="K45" s="34">
        <f t="shared" si="10"/>
        <v>-3.3556526497601955</v>
      </c>
      <c r="L45" s="34">
        <f t="shared" si="5"/>
        <v>-5592.7544162669619</v>
      </c>
      <c r="M45" s="34">
        <f t="shared" si="6"/>
        <v>-5592.7544162669619</v>
      </c>
      <c r="N45" s="28"/>
      <c r="O45" s="6"/>
      <c r="P45" s="6"/>
      <c r="Q45" s="2"/>
      <c r="R45" s="2"/>
      <c r="S45" s="2"/>
      <c r="T45" s="2"/>
      <c r="U45" s="2"/>
      <c r="V45" s="2"/>
      <c r="W45" s="2"/>
      <c r="X45" s="2"/>
      <c r="Y45" s="2"/>
      <c r="Z45" s="2"/>
      <c r="AA45" s="2"/>
    </row>
    <row r="46" spans="1:16383" ht="15.95" customHeight="1" x14ac:dyDescent="0.25">
      <c r="A46" s="40"/>
      <c r="B46" s="35">
        <v>1.1000000000000001</v>
      </c>
      <c r="C46" s="31">
        <f t="shared" ref="C46:C109" si="11">$C$36</f>
        <v>0</v>
      </c>
      <c r="D46" s="32">
        <f t="shared" si="7"/>
        <v>-5.3999999999999965E-2</v>
      </c>
      <c r="E46" s="33">
        <f t="shared" si="0"/>
        <v>1.9999999999999998E-4</v>
      </c>
      <c r="F46" s="33">
        <f t="shared" si="1"/>
        <v>7.3202871588543125E-4</v>
      </c>
      <c r="G46" s="33">
        <f t="shared" si="2"/>
        <v>1.1320287158854312E-3</v>
      </c>
      <c r="H46" s="30">
        <f t="shared" si="3"/>
        <v>3394774.7022424103</v>
      </c>
      <c r="I46" s="34">
        <f t="shared" si="8"/>
        <v>-3.3014412618637059</v>
      </c>
      <c r="J46" s="34">
        <f t="shared" si="9"/>
        <v>0</v>
      </c>
      <c r="K46" s="34">
        <f t="shared" si="10"/>
        <v>-3.3014412618638</v>
      </c>
      <c r="L46" s="34">
        <f t="shared" si="5"/>
        <v>-5502.402103106303</v>
      </c>
      <c r="M46" s="34">
        <f t="shared" si="6"/>
        <v>-5502.402103106303</v>
      </c>
      <c r="N46" s="28"/>
      <c r="O46" s="6"/>
      <c r="P46" s="6"/>
      <c r="Q46" s="2"/>
      <c r="R46" s="2"/>
      <c r="S46" s="2"/>
      <c r="T46" s="2"/>
      <c r="U46" s="2"/>
      <c r="V46" s="2"/>
      <c r="W46" s="2"/>
      <c r="X46" s="2"/>
      <c r="Y46" s="2"/>
      <c r="Z46" s="2"/>
      <c r="AA46" s="2"/>
    </row>
    <row r="47" spans="1:16383" ht="15.95" customHeight="1" x14ac:dyDescent="0.25">
      <c r="A47" s="40"/>
      <c r="B47" s="35">
        <v>1.1100000000000001</v>
      </c>
      <c r="C47" s="31">
        <f t="shared" si="11"/>
        <v>0</v>
      </c>
      <c r="D47" s="32">
        <f t="shared" si="7"/>
        <v>-5.3399999999999961E-2</v>
      </c>
      <c r="E47" s="33">
        <f t="shared" si="0"/>
        <v>1.9999999999999998E-4</v>
      </c>
      <c r="F47" s="33">
        <f t="shared" si="1"/>
        <v>7.2821168081131952E-4</v>
      </c>
      <c r="G47" s="33">
        <f t="shared" si="2"/>
        <v>1.1282116808113195E-3</v>
      </c>
      <c r="H47" s="30">
        <f t="shared" si="3"/>
        <v>3409097.0270814733</v>
      </c>
      <c r="I47" s="34">
        <f t="shared" si="8"/>
        <v>-3.2467724456103682</v>
      </c>
      <c r="J47" s="34">
        <f t="shared" si="9"/>
        <v>0</v>
      </c>
      <c r="K47" s="34">
        <f t="shared" si="10"/>
        <v>-3.2467724456102767</v>
      </c>
      <c r="L47" s="34">
        <f t="shared" si="5"/>
        <v>-5411.2874093504315</v>
      </c>
      <c r="M47" s="34">
        <f t="shared" si="6"/>
        <v>-5411.2874093504315</v>
      </c>
      <c r="N47" s="28"/>
      <c r="O47" s="6"/>
      <c r="P47" s="6"/>
      <c r="Q47" s="2"/>
      <c r="R47" s="2"/>
      <c r="S47" s="2"/>
      <c r="T47" s="2"/>
      <c r="U47" s="2"/>
      <c r="V47" s="2"/>
      <c r="W47" s="2"/>
      <c r="X47" s="2"/>
      <c r="Y47" s="2"/>
      <c r="Z47" s="2"/>
      <c r="AA47" s="2"/>
    </row>
    <row r="48" spans="1:16383" ht="15.95" customHeight="1" x14ac:dyDescent="0.25">
      <c r="A48" s="40"/>
      <c r="B48" s="35">
        <v>1.1200000000000001</v>
      </c>
      <c r="C48" s="31">
        <f t="shared" si="11"/>
        <v>0</v>
      </c>
      <c r="D48" s="32">
        <f t="shared" si="7"/>
        <v>-5.2799999999999958E-2</v>
      </c>
      <c r="E48" s="33">
        <f t="shared" si="0"/>
        <v>1.9999999999999998E-4</v>
      </c>
      <c r="F48" s="33">
        <f t="shared" si="1"/>
        <v>7.2439464573720801E-4</v>
      </c>
      <c r="G48" s="33">
        <f t="shared" si="2"/>
        <v>1.124394645737208E-3</v>
      </c>
      <c r="H48" s="30">
        <f t="shared" si="3"/>
        <v>3423540.7137774085</v>
      </c>
      <c r="I48" s="34">
        <f t="shared" si="8"/>
        <v>-3.1916403868923213</v>
      </c>
      <c r="J48" s="34">
        <f t="shared" si="9"/>
        <v>0</v>
      </c>
      <c r="K48" s="34">
        <f t="shared" si="10"/>
        <v>-3.1916403868924128</v>
      </c>
      <c r="L48" s="34">
        <f t="shared" si="5"/>
        <v>-5319.4006448206583</v>
      </c>
      <c r="M48" s="34">
        <f t="shared" si="6"/>
        <v>-5319.4006448206583</v>
      </c>
      <c r="N48" s="28"/>
      <c r="O48" s="6"/>
      <c r="P48" s="6"/>
      <c r="Q48" s="2"/>
      <c r="R48" s="2"/>
      <c r="S48" s="2"/>
      <c r="T48" s="2"/>
      <c r="U48" s="2"/>
      <c r="V48" s="2"/>
      <c r="W48" s="2"/>
      <c r="X48" s="2"/>
      <c r="Y48" s="2"/>
      <c r="Z48" s="2"/>
      <c r="AA48" s="2"/>
    </row>
    <row r="49" spans="1:27" ht="15.95" customHeight="1" x14ac:dyDescent="0.25">
      <c r="A49" s="40"/>
      <c r="B49" s="35">
        <v>1.1299999999999999</v>
      </c>
      <c r="C49" s="31">
        <f t="shared" si="11"/>
        <v>0</v>
      </c>
      <c r="D49" s="32">
        <f t="shared" si="7"/>
        <v>-5.2199999999999955E-2</v>
      </c>
      <c r="E49" s="33">
        <f t="shared" si="0"/>
        <v>1.9999999999999998E-4</v>
      </c>
      <c r="F49" s="33">
        <f t="shared" si="1"/>
        <v>7.2057761066309628E-4</v>
      </c>
      <c r="G49" s="33">
        <f t="shared" si="2"/>
        <v>1.1205776106630962E-3</v>
      </c>
      <c r="H49" s="30">
        <f t="shared" si="3"/>
        <v>3438107.3114539073</v>
      </c>
      <c r="I49" s="34">
        <f t="shared" si="8"/>
        <v>-3.1360391726508321</v>
      </c>
      <c r="J49" s="34">
        <f t="shared" si="9"/>
        <v>0</v>
      </c>
      <c r="K49" s="34">
        <f t="shared" si="10"/>
        <v>-3.1360391726507437</v>
      </c>
      <c r="L49" s="34">
        <f t="shared" si="5"/>
        <v>-5226.7319544178772</v>
      </c>
      <c r="M49" s="34">
        <f t="shared" si="6"/>
        <v>-5226.7319544178772</v>
      </c>
      <c r="N49" s="28"/>
      <c r="O49" s="6"/>
      <c r="P49" s="6"/>
      <c r="Q49" s="2"/>
      <c r="R49" s="2"/>
      <c r="S49" s="2"/>
      <c r="T49" s="2"/>
      <c r="U49" s="2"/>
      <c r="V49" s="2"/>
      <c r="W49" s="2"/>
      <c r="X49" s="2"/>
      <c r="Y49" s="2"/>
      <c r="Z49" s="2"/>
      <c r="AA49" s="2"/>
    </row>
    <row r="50" spans="1:27" ht="15.95" customHeight="1" x14ac:dyDescent="0.25">
      <c r="A50" s="40"/>
      <c r="B50" s="35">
        <v>1.1399999999999999</v>
      </c>
      <c r="C50" s="31">
        <f t="shared" si="11"/>
        <v>0</v>
      </c>
      <c r="D50" s="32">
        <f t="shared" si="7"/>
        <v>-5.1599999999999951E-2</v>
      </c>
      <c r="E50" s="33">
        <f t="shared" si="0"/>
        <v>1.9999999999999998E-4</v>
      </c>
      <c r="F50" s="33">
        <f t="shared" si="1"/>
        <v>7.1676057558898477E-4</v>
      </c>
      <c r="G50" s="33">
        <f t="shared" si="2"/>
        <v>1.1167605755889847E-3</v>
      </c>
      <c r="H50" s="30">
        <f t="shared" si="3"/>
        <v>3452798.3957123761</v>
      </c>
      <c r="I50" s="34">
        <f t="shared" si="8"/>
        <v>-3.0799627887593513</v>
      </c>
      <c r="J50" s="34">
        <f t="shared" si="9"/>
        <v>0</v>
      </c>
      <c r="K50" s="34">
        <f t="shared" si="10"/>
        <v>-3.0799627887594392</v>
      </c>
      <c r="L50" s="34">
        <f t="shared" si="5"/>
        <v>-5133.2713145990374</v>
      </c>
      <c r="M50" s="34">
        <f t="shared" si="6"/>
        <v>-5133.2713145990374</v>
      </c>
      <c r="N50" s="28"/>
      <c r="O50" s="6"/>
      <c r="P50" s="6"/>
      <c r="Q50" s="2"/>
      <c r="R50" s="2"/>
      <c r="S50" s="2"/>
      <c r="T50" s="2"/>
      <c r="U50" s="2"/>
      <c r="V50" s="2"/>
      <c r="W50" s="2"/>
      <c r="X50" s="2"/>
      <c r="Y50" s="2"/>
      <c r="Z50" s="2"/>
      <c r="AA50" s="2"/>
    </row>
    <row r="51" spans="1:27" ht="15.95" customHeight="1" x14ac:dyDescent="0.25">
      <c r="A51" s="40"/>
      <c r="B51" s="35">
        <v>1.1499999999999999</v>
      </c>
      <c r="C51" s="31">
        <f t="shared" si="11"/>
        <v>0</v>
      </c>
      <c r="D51" s="32">
        <f t="shared" si="7"/>
        <v>-5.0999999999999948E-2</v>
      </c>
      <c r="E51" s="33">
        <f t="shared" si="0"/>
        <v>1.9999999999999998E-4</v>
      </c>
      <c r="F51" s="33">
        <f t="shared" si="1"/>
        <v>7.1294354051487305E-4</v>
      </c>
      <c r="G51" s="33">
        <f t="shared" si="2"/>
        <v>1.112943540514873E-3</v>
      </c>
      <c r="H51" s="30">
        <f t="shared" si="3"/>
        <v>3467615.5692000636</v>
      </c>
      <c r="I51" s="34">
        <f t="shared" si="8"/>
        <v>-3.0234051178578247</v>
      </c>
      <c r="J51" s="34">
        <f t="shared" si="9"/>
        <v>0</v>
      </c>
      <c r="K51" s="34">
        <f t="shared" si="10"/>
        <v>-3.0234051178577395</v>
      </c>
      <c r="L51" s="34">
        <f t="shared" si="5"/>
        <v>-5039.0085297628711</v>
      </c>
      <c r="M51" s="34">
        <f t="shared" si="6"/>
        <v>-5039.0085297628711</v>
      </c>
      <c r="N51" s="28"/>
      <c r="O51" s="6"/>
      <c r="P51" s="6"/>
      <c r="Q51" s="2"/>
      <c r="R51" s="2"/>
      <c r="S51" s="2"/>
      <c r="T51" s="2"/>
      <c r="U51" s="2"/>
      <c r="V51" s="2"/>
      <c r="W51" s="2"/>
      <c r="X51" s="2"/>
      <c r="Y51" s="2"/>
      <c r="Z51" s="2"/>
      <c r="AA51" s="2"/>
    </row>
    <row r="52" spans="1:27" ht="15.95" customHeight="1" x14ac:dyDescent="0.25">
      <c r="A52" s="40"/>
      <c r="B52" s="35">
        <v>1.1599999999999999</v>
      </c>
      <c r="C52" s="31">
        <f t="shared" si="11"/>
        <v>0</v>
      </c>
      <c r="D52" s="32">
        <f t="shared" si="7"/>
        <v>-5.0399999999999945E-2</v>
      </c>
      <c r="E52" s="33">
        <f t="shared" si="0"/>
        <v>1.9999999999999998E-4</v>
      </c>
      <c r="F52" s="33">
        <f t="shared" si="1"/>
        <v>7.0912650544076154E-4</v>
      </c>
      <c r="G52" s="33">
        <f t="shared" si="2"/>
        <v>1.1091265054407615E-3</v>
      </c>
      <c r="H52" s="30">
        <f t="shared" si="3"/>
        <v>3482560.4621928744</v>
      </c>
      <c r="I52" s="34">
        <f t="shared" si="8"/>
        <v>-2.9663599371252505</v>
      </c>
      <c r="J52" s="34">
        <f t="shared" si="9"/>
        <v>0</v>
      </c>
      <c r="K52" s="34">
        <f t="shared" si="10"/>
        <v>-2.9663599371253357</v>
      </c>
      <c r="L52" s="34">
        <f t="shared" si="5"/>
        <v>-4943.9332285421988</v>
      </c>
      <c r="M52" s="34">
        <f t="shared" si="6"/>
        <v>-4943.9332285421988</v>
      </c>
      <c r="N52" s="28"/>
      <c r="O52" s="6"/>
      <c r="P52" s="6"/>
      <c r="Q52" s="2"/>
      <c r="R52" s="2"/>
      <c r="S52" s="2"/>
      <c r="T52" s="2"/>
      <c r="U52" s="2"/>
      <c r="V52" s="2"/>
      <c r="W52" s="2"/>
      <c r="X52" s="2"/>
      <c r="Y52" s="2"/>
      <c r="Z52" s="2"/>
      <c r="AA52" s="2"/>
    </row>
    <row r="53" spans="1:27" ht="15.95" customHeight="1" x14ac:dyDescent="0.25">
      <c r="A53" s="40"/>
      <c r="B53" s="35">
        <v>1.17</v>
      </c>
      <c r="C53" s="31">
        <f t="shared" si="11"/>
        <v>0</v>
      </c>
      <c r="D53" s="32">
        <f t="shared" si="7"/>
        <v>-4.9799999999999942E-2</v>
      </c>
      <c r="E53" s="33">
        <f t="shared" si="0"/>
        <v>1.9999999999999998E-4</v>
      </c>
      <c r="F53" s="33">
        <f t="shared" si="1"/>
        <v>7.0530947036664981E-4</v>
      </c>
      <c r="G53" s="33">
        <f t="shared" si="2"/>
        <v>1.1053094703666498E-3</v>
      </c>
      <c r="H53" s="30">
        <f t="shared" si="3"/>
        <v>3497634.7331933281</v>
      </c>
      <c r="I53" s="34">
        <f t="shared" si="8"/>
        <v>-2.908820916000022</v>
      </c>
      <c r="J53" s="34">
        <f t="shared" si="9"/>
        <v>0</v>
      </c>
      <c r="K53" s="34">
        <f t="shared" si="10"/>
        <v>-2.9088209159999399</v>
      </c>
      <c r="L53" s="34">
        <f t="shared" si="5"/>
        <v>-4848.0348599998733</v>
      </c>
      <c r="M53" s="34">
        <f t="shared" si="6"/>
        <v>-4848.0348599998733</v>
      </c>
      <c r="N53" s="28"/>
      <c r="O53" s="6"/>
      <c r="P53" s="6"/>
      <c r="Q53" s="2"/>
      <c r="R53" s="2"/>
      <c r="S53" s="2"/>
      <c r="T53" s="2"/>
      <c r="U53" s="2"/>
      <c r="V53" s="2"/>
      <c r="W53" s="2"/>
      <c r="X53" s="2"/>
      <c r="Y53" s="2"/>
      <c r="Z53" s="2"/>
      <c r="AA53" s="2"/>
    </row>
    <row r="54" spans="1:27" ht="15.95" customHeight="1" x14ac:dyDescent="0.25">
      <c r="A54" s="40"/>
      <c r="B54" s="35">
        <v>1.18</v>
      </c>
      <c r="C54" s="31">
        <f t="shared" si="11"/>
        <v>0</v>
      </c>
      <c r="D54" s="32">
        <f t="shared" si="7"/>
        <v>-4.9199999999999938E-2</v>
      </c>
      <c r="E54" s="33">
        <f t="shared" si="0"/>
        <v>1.9999999999999998E-4</v>
      </c>
      <c r="F54" s="33">
        <f t="shared" si="1"/>
        <v>7.014924352925383E-4</v>
      </c>
      <c r="G54" s="33">
        <f t="shared" si="2"/>
        <v>1.1014924352925383E-3</v>
      </c>
      <c r="H54" s="30">
        <f t="shared" si="3"/>
        <v>3512840.0695441044</v>
      </c>
      <c r="I54" s="34">
        <f t="shared" si="8"/>
        <v>-2.8507816138352808</v>
      </c>
      <c r="J54" s="34">
        <f t="shared" si="9"/>
        <v>0</v>
      </c>
      <c r="K54" s="34">
        <f t="shared" si="10"/>
        <v>-2.8507816138353625</v>
      </c>
      <c r="L54" s="34">
        <f t="shared" si="5"/>
        <v>-4751.3026897255777</v>
      </c>
      <c r="M54" s="34">
        <f t="shared" si="6"/>
        <v>-4751.3026897255777</v>
      </c>
      <c r="N54" s="28"/>
      <c r="O54" s="6"/>
      <c r="P54" s="6"/>
      <c r="Q54" s="2"/>
      <c r="R54" s="2"/>
      <c r="S54" s="2"/>
      <c r="T54" s="2"/>
      <c r="U54" s="2"/>
      <c r="V54" s="2"/>
      <c r="W54" s="2"/>
      <c r="X54" s="2"/>
      <c r="Y54" s="2"/>
      <c r="Z54" s="2"/>
      <c r="AA54" s="2"/>
    </row>
    <row r="55" spans="1:27" ht="15.95" customHeight="1" x14ac:dyDescent="0.25">
      <c r="A55" s="40"/>
      <c r="B55" s="35">
        <v>1.19</v>
      </c>
      <c r="C55" s="31">
        <f t="shared" si="11"/>
        <v>0</v>
      </c>
      <c r="D55" s="32">
        <f t="shared" si="7"/>
        <v>-4.8599999999999935E-2</v>
      </c>
      <c r="E55" s="33">
        <f t="shared" si="0"/>
        <v>1.9999999999999998E-4</v>
      </c>
      <c r="F55" s="33">
        <f t="shared" si="1"/>
        <v>6.9767540021842657E-4</v>
      </c>
      <c r="G55" s="33">
        <f t="shared" si="2"/>
        <v>1.0976754002184265E-3</v>
      </c>
      <c r="H55" s="30">
        <f t="shared" si="3"/>
        <v>3528178.1880576732</v>
      </c>
      <c r="I55" s="34">
        <f t="shared" si="8"/>
        <v>-2.7922354774982687</v>
      </c>
      <c r="J55" s="34">
        <f t="shared" si="9"/>
        <v>0</v>
      </c>
      <c r="K55" s="34">
        <f t="shared" si="10"/>
        <v>-2.7922354774981897</v>
      </c>
      <c r="L55" s="34">
        <f t="shared" si="5"/>
        <v>-4653.7257958302907</v>
      </c>
      <c r="M55" s="34">
        <f t="shared" si="6"/>
        <v>-4653.7257958302907</v>
      </c>
      <c r="N55" s="28"/>
      <c r="O55" s="6"/>
      <c r="P55" s="6"/>
      <c r="Q55" s="2"/>
      <c r="R55" s="2"/>
      <c r="S55" s="2"/>
      <c r="T55" s="2"/>
      <c r="U55" s="2"/>
      <c r="V55" s="2"/>
      <c r="W55" s="2"/>
      <c r="X55" s="2"/>
      <c r="Y55" s="2"/>
      <c r="Z55" s="2"/>
      <c r="AA55" s="2"/>
    </row>
    <row r="56" spans="1:27" ht="15.95" customHeight="1" x14ac:dyDescent="0.25">
      <c r="A56" s="40"/>
      <c r="B56" s="35">
        <v>1.2</v>
      </c>
      <c r="C56" s="31">
        <f t="shared" si="11"/>
        <v>0</v>
      </c>
      <c r="D56" s="32">
        <f t="shared" si="7"/>
        <v>-4.7999999999999932E-2</v>
      </c>
      <c r="E56" s="33">
        <f t="shared" si="0"/>
        <v>1.9999999999999998E-4</v>
      </c>
      <c r="F56" s="33">
        <f t="shared" si="1"/>
        <v>6.9385836514431506E-4</v>
      </c>
      <c r="G56" s="33">
        <f t="shared" si="2"/>
        <v>1.093858365144315E-3</v>
      </c>
      <c r="H56" s="30">
        <f t="shared" si="3"/>
        <v>3543650.8356624781</v>
      </c>
      <c r="I56" s="34">
        <f t="shared" si="8"/>
        <v>-2.733175838901202</v>
      </c>
      <c r="J56" s="34">
        <f t="shared" si="9"/>
        <v>0</v>
      </c>
      <c r="K56" s="34">
        <f t="shared" si="10"/>
        <v>-2.7331758389012801</v>
      </c>
      <c r="L56" s="34">
        <f t="shared" si="5"/>
        <v>-4555.2930648354422</v>
      </c>
      <c r="M56" s="34">
        <f t="shared" si="6"/>
        <v>-4555.2930648354422</v>
      </c>
      <c r="N56" s="28"/>
      <c r="O56" s="6"/>
      <c r="P56" s="6"/>
      <c r="Q56" s="2"/>
      <c r="R56" s="2"/>
      <c r="S56" s="2"/>
      <c r="T56" s="2"/>
      <c r="U56" s="2"/>
      <c r="V56" s="2"/>
      <c r="W56" s="2"/>
      <c r="X56" s="2"/>
      <c r="Y56" s="2"/>
      <c r="Z56" s="2"/>
      <c r="AA56" s="2"/>
    </row>
    <row r="57" spans="1:27" ht="15.95" customHeight="1" x14ac:dyDescent="0.25">
      <c r="A57" s="40"/>
      <c r="B57" s="35">
        <v>1.21</v>
      </c>
      <c r="C57" s="31">
        <f t="shared" si="11"/>
        <v>0</v>
      </c>
      <c r="D57" s="32">
        <f t="shared" si="7"/>
        <v>-4.7399999999999928E-2</v>
      </c>
      <c r="E57" s="33">
        <f t="shared" si="0"/>
        <v>1.9999999999999998E-4</v>
      </c>
      <c r="F57" s="33">
        <f t="shared" si="1"/>
        <v>6.9004133007020334E-4</v>
      </c>
      <c r="G57" s="33">
        <f t="shared" si="2"/>
        <v>1.0900413300702033E-3</v>
      </c>
      <c r="H57" s="30">
        <f t="shared" si="3"/>
        <v>3559259.7900662147</v>
      </c>
      <c r="I57" s="34">
        <f t="shared" si="8"/>
        <v>-2.6735959124720838</v>
      </c>
      <c r="J57" s="34">
        <f t="shared" si="9"/>
        <v>0</v>
      </c>
      <c r="K57" s="34">
        <f t="shared" si="10"/>
        <v>-2.6735959124720083</v>
      </c>
      <c r="L57" s="34">
        <f t="shared" si="5"/>
        <v>-4455.9931874533231</v>
      </c>
      <c r="M57" s="34">
        <f t="shared" si="6"/>
        <v>-4455.9931874533231</v>
      </c>
      <c r="N57" s="27"/>
      <c r="O57" s="6"/>
      <c r="P57" s="6"/>
      <c r="Q57" s="2"/>
      <c r="R57" s="2"/>
      <c r="S57" s="2"/>
      <c r="T57" s="2"/>
      <c r="U57" s="2"/>
      <c r="V57" s="2"/>
      <c r="W57" s="2"/>
      <c r="X57" s="2"/>
      <c r="Y57" s="2"/>
      <c r="Z57" s="2"/>
      <c r="AA57" s="2"/>
    </row>
    <row r="58" spans="1:27" ht="15.95" customHeight="1" x14ac:dyDescent="0.25">
      <c r="A58" s="40"/>
      <c r="B58" s="35">
        <v>1.22</v>
      </c>
      <c r="C58" s="31">
        <f t="shared" si="11"/>
        <v>0</v>
      </c>
      <c r="D58" s="32">
        <f t="shared" si="7"/>
        <v>-4.6799999999999925E-2</v>
      </c>
      <c r="E58" s="33">
        <f t="shared" si="0"/>
        <v>1.9999999999999998E-4</v>
      </c>
      <c r="F58" s="33">
        <f t="shared" si="1"/>
        <v>6.8622429499609183E-4</v>
      </c>
      <c r="G58" s="33">
        <f t="shared" si="2"/>
        <v>1.0862242949960918E-3</v>
      </c>
      <c r="H58" s="30">
        <f t="shared" si="3"/>
        <v>3575006.8604366975</v>
      </c>
      <c r="I58" s="34">
        <f t="shared" si="8"/>
        <v>-2.613488792553297</v>
      </c>
      <c r="J58" s="34">
        <f t="shared" si="9"/>
        <v>0</v>
      </c>
      <c r="K58" s="34">
        <f t="shared" si="10"/>
        <v>-2.6134887925533721</v>
      </c>
      <c r="L58" s="34">
        <f t="shared" si="5"/>
        <v>-4355.814654255596</v>
      </c>
      <c r="M58" s="34">
        <f t="shared" si="6"/>
        <v>-4355.814654255596</v>
      </c>
      <c r="N58" s="28"/>
      <c r="O58" s="6"/>
      <c r="P58" s="6"/>
      <c r="Q58" s="2"/>
      <c r="R58" s="2"/>
      <c r="S58" s="2"/>
      <c r="T58" s="2"/>
      <c r="U58" s="2"/>
      <c r="V58" s="2"/>
      <c r="W58" s="2"/>
      <c r="X58" s="2"/>
      <c r="Y58" s="2"/>
      <c r="Z58" s="2"/>
      <c r="AA58" s="2"/>
    </row>
    <row r="59" spans="1:27" ht="15.95" customHeight="1" x14ac:dyDescent="0.25">
      <c r="A59" s="40"/>
      <c r="B59" s="35">
        <v>1.23</v>
      </c>
      <c r="C59" s="31">
        <f t="shared" si="11"/>
        <v>0</v>
      </c>
      <c r="D59" s="32">
        <f t="shared" si="7"/>
        <v>-4.6199999999999922E-2</v>
      </c>
      <c r="E59" s="33">
        <f t="shared" si="0"/>
        <v>1.9999999999999998E-4</v>
      </c>
      <c r="F59" s="33">
        <f t="shared" si="1"/>
        <v>6.824072599219801E-4</v>
      </c>
      <c r="G59" s="33">
        <f t="shared" si="2"/>
        <v>1.0824072599219801E-3</v>
      </c>
      <c r="H59" s="30">
        <f t="shared" si="3"/>
        <v>3590893.8881008998</v>
      </c>
      <c r="I59" s="34">
        <f t="shared" si="8"/>
        <v>-2.5528474507358023</v>
      </c>
      <c r="J59" s="34">
        <f t="shared" si="9"/>
        <v>0</v>
      </c>
      <c r="K59" s="34">
        <f t="shared" si="10"/>
        <v>-2.5528474507357304</v>
      </c>
      <c r="L59" s="34">
        <f t="shared" si="5"/>
        <v>-4254.7457512261935</v>
      </c>
      <c r="M59" s="34">
        <f t="shared" si="6"/>
        <v>-4254.7457512261935</v>
      </c>
      <c r="N59" s="28"/>
      <c r="O59" s="6"/>
      <c r="P59" s="6"/>
      <c r="Q59" s="2"/>
      <c r="R59" s="2"/>
      <c r="S59" s="2"/>
      <c r="T59" s="2"/>
      <c r="U59" s="2"/>
      <c r="V59" s="2"/>
      <c r="W59" s="2"/>
      <c r="X59" s="2"/>
      <c r="Y59" s="2"/>
      <c r="Z59" s="2"/>
      <c r="AA59" s="2"/>
    </row>
    <row r="60" spans="1:27" ht="15.95" customHeight="1" x14ac:dyDescent="0.25">
      <c r="A60" s="40"/>
      <c r="B60" s="35">
        <v>1.24</v>
      </c>
      <c r="C60" s="31">
        <f t="shared" si="11"/>
        <v>0</v>
      </c>
      <c r="D60" s="32">
        <f t="shared" si="7"/>
        <v>-4.5599999999999918E-2</v>
      </c>
      <c r="E60" s="33">
        <f t="shared" si="0"/>
        <v>1.9999999999999998E-4</v>
      </c>
      <c r="F60" s="33">
        <f t="shared" si="1"/>
        <v>6.7859022484786859E-4</v>
      </c>
      <c r="G60" s="33">
        <f t="shared" si="2"/>
        <v>1.0785902248478686E-3</v>
      </c>
      <c r="H60" s="30">
        <f t="shared" si="3"/>
        <v>3606922.7472626977</v>
      </c>
      <c r="I60" s="34">
        <f t="shared" si="8"/>
        <v>-2.4916647331170809</v>
      </c>
      <c r="J60" s="34">
        <f t="shared" si="9"/>
        <v>0</v>
      </c>
      <c r="K60" s="34">
        <f t="shared" si="10"/>
        <v>-2.4916647331171524</v>
      </c>
      <c r="L60" s="34">
        <f t="shared" si="5"/>
        <v>-4152.7745551952312</v>
      </c>
      <c r="M60" s="34">
        <f t="shared" si="6"/>
        <v>-4152.7745551952312</v>
      </c>
      <c r="N60" s="28"/>
      <c r="O60" s="6"/>
      <c r="P60" s="6"/>
      <c r="Q60" s="2"/>
      <c r="R60" s="2"/>
      <c r="S60" s="2"/>
      <c r="T60" s="2"/>
      <c r="U60" s="2"/>
      <c r="V60" s="2"/>
      <c r="W60" s="2"/>
      <c r="X60" s="2"/>
      <c r="Y60" s="2"/>
      <c r="Z60" s="2"/>
      <c r="AA60" s="2"/>
    </row>
    <row r="61" spans="1:27" ht="15.95" customHeight="1" x14ac:dyDescent="0.25">
      <c r="A61" s="40"/>
      <c r="B61" s="35">
        <v>1.25</v>
      </c>
      <c r="C61" s="31">
        <f t="shared" si="11"/>
        <v>0</v>
      </c>
      <c r="D61" s="32">
        <f t="shared" si="7"/>
        <v>-4.4999999999999915E-2</v>
      </c>
      <c r="E61" s="33">
        <f t="shared" si="0"/>
        <v>1.9999999999999998E-4</v>
      </c>
      <c r="F61" s="33">
        <f t="shared" si="1"/>
        <v>6.7477318977375686E-4</v>
      </c>
      <c r="G61" s="33">
        <f t="shared" si="2"/>
        <v>1.0747731897737568E-3</v>
      </c>
      <c r="H61" s="30">
        <f t="shared" si="3"/>
        <v>3623095.3457399383</v>
      </c>
      <c r="I61" s="34">
        <f t="shared" si="8"/>
        <v>-2.4299333574900692</v>
      </c>
      <c r="J61" s="34">
        <f t="shared" si="9"/>
        <v>0</v>
      </c>
      <c r="K61" s="34">
        <f t="shared" si="10"/>
        <v>-2.4299333574900008</v>
      </c>
      <c r="L61" s="34">
        <f t="shared" si="5"/>
        <v>-4049.8889291499786</v>
      </c>
      <c r="M61" s="34">
        <f t="shared" si="6"/>
        <v>-4049.8889291499786</v>
      </c>
      <c r="N61" s="28"/>
      <c r="O61" s="6"/>
      <c r="P61" s="6"/>
      <c r="Q61" s="2"/>
      <c r="R61" s="2"/>
      <c r="S61" s="2"/>
      <c r="T61" s="2"/>
      <c r="U61" s="2"/>
      <c r="V61" s="2"/>
      <c r="W61" s="2"/>
      <c r="X61" s="2"/>
      <c r="Y61" s="2"/>
      <c r="Z61" s="2"/>
      <c r="AA61" s="2"/>
    </row>
    <row r="62" spans="1:27" ht="15.95" customHeight="1" x14ac:dyDescent="0.25">
      <c r="A62" s="40"/>
      <c r="B62" s="35">
        <v>1.26</v>
      </c>
      <c r="C62" s="31">
        <f t="shared" si="11"/>
        <v>0</v>
      </c>
      <c r="D62" s="32">
        <f t="shared" si="7"/>
        <v>-4.4399999999999912E-2</v>
      </c>
      <c r="E62" s="33">
        <f t="shared" si="0"/>
        <v>1.9999999999999998E-4</v>
      </c>
      <c r="F62" s="33">
        <f t="shared" si="1"/>
        <v>6.7095615469964535E-4</v>
      </c>
      <c r="G62" s="33">
        <f t="shared" si="2"/>
        <v>1.0709561546996453E-3</v>
      </c>
      <c r="H62" s="30">
        <f t="shared" si="3"/>
        <v>3639413.6257214146</v>
      </c>
      <c r="I62" s="34">
        <f t="shared" si="8"/>
        <v>-2.3676459104514644</v>
      </c>
      <c r="J62" s="34">
        <f t="shared" si="9"/>
        <v>0</v>
      </c>
      <c r="K62" s="34">
        <f t="shared" si="10"/>
        <v>-2.3676459104515324</v>
      </c>
      <c r="L62" s="34">
        <f t="shared" si="5"/>
        <v>-3946.0765174191984</v>
      </c>
      <c r="M62" s="34">
        <f t="shared" si="6"/>
        <v>-3946.0765174191984</v>
      </c>
      <c r="N62" s="28"/>
      <c r="O62" s="6"/>
      <c r="P62" s="6"/>
      <c r="Q62" s="2"/>
      <c r="R62" s="2"/>
      <c r="S62" s="2"/>
      <c r="T62" s="2"/>
      <c r="U62" s="2"/>
      <c r="V62" s="2"/>
      <c r="W62" s="2"/>
      <c r="X62" s="2"/>
      <c r="Y62" s="2"/>
      <c r="Z62" s="2"/>
      <c r="AA62" s="2"/>
    </row>
    <row r="63" spans="1:27" ht="15.95" customHeight="1" x14ac:dyDescent="0.25">
      <c r="A63" s="40"/>
      <c r="B63" s="35">
        <v>1.27</v>
      </c>
      <c r="C63" s="31">
        <f t="shared" si="11"/>
        <v>0</v>
      </c>
      <c r="D63" s="32">
        <f t="shared" si="7"/>
        <v>-4.3799999999999908E-2</v>
      </c>
      <c r="E63" s="33">
        <f t="shared" si="0"/>
        <v>1.9999999999999998E-4</v>
      </c>
      <c r="F63" s="33">
        <f t="shared" si="1"/>
        <v>6.6713911962553362E-4</v>
      </c>
      <c r="G63" s="33">
        <f t="shared" si="2"/>
        <v>1.0671391196255336E-3</v>
      </c>
      <c r="H63" s="30">
        <f t="shared" si="3"/>
        <v>3655879.5645443997</v>
      </c>
      <c r="I63" s="34">
        <f t="shared" si="8"/>
        <v>-2.3047948444360866</v>
      </c>
      <c r="J63" s="34">
        <f t="shared" si="9"/>
        <v>0</v>
      </c>
      <c r="K63" s="34">
        <f t="shared" si="10"/>
        <v>-2.3047948444360218</v>
      </c>
      <c r="L63" s="34">
        <f t="shared" si="5"/>
        <v>-3841.3247407266817</v>
      </c>
      <c r="M63" s="34">
        <f t="shared" si="6"/>
        <v>-3841.3247407266817</v>
      </c>
      <c r="N63" s="28"/>
      <c r="O63" s="6"/>
      <c r="P63" s="6"/>
      <c r="Q63" s="2"/>
      <c r="R63" s="2"/>
      <c r="S63" s="2"/>
      <c r="T63" s="2"/>
      <c r="U63" s="2"/>
      <c r="V63" s="2"/>
      <c r="W63" s="2"/>
      <c r="X63" s="2"/>
      <c r="Y63" s="2"/>
      <c r="Z63" s="2"/>
      <c r="AA63" s="2"/>
    </row>
    <row r="64" spans="1:27" ht="15.95" customHeight="1" x14ac:dyDescent="0.25">
      <c r="A64" s="40"/>
      <c r="B64" s="35">
        <v>1.28</v>
      </c>
      <c r="C64" s="31">
        <f t="shared" si="11"/>
        <v>0</v>
      </c>
      <c r="D64" s="32">
        <f t="shared" si="7"/>
        <v>-4.3199999999999905E-2</v>
      </c>
      <c r="E64" s="33">
        <f t="shared" si="0"/>
        <v>1.9999999999999998E-4</v>
      </c>
      <c r="F64" s="33">
        <f t="shared" si="1"/>
        <v>6.6332208455142211E-4</v>
      </c>
      <c r="G64" s="33">
        <f t="shared" si="2"/>
        <v>1.0633220845514221E-3</v>
      </c>
      <c r="H64" s="30">
        <f t="shared" si="3"/>
        <v>3672495.1754933731</v>
      </c>
      <c r="I64" s="34">
        <f t="shared" si="8"/>
        <v>-2.2413724746659334</v>
      </c>
      <c r="J64" s="34">
        <f t="shared" si="9"/>
        <v>0</v>
      </c>
      <c r="K64" s="34">
        <f t="shared" si="10"/>
        <v>-2.2413724746659973</v>
      </c>
      <c r="L64" s="34">
        <f t="shared" si="5"/>
        <v>-3735.620791109975</v>
      </c>
      <c r="M64" s="34">
        <f t="shared" si="6"/>
        <v>-3735.620791109975</v>
      </c>
      <c r="N64" s="28"/>
      <c r="O64" s="6"/>
      <c r="P64" s="6"/>
      <c r="Q64" s="2"/>
      <c r="R64" s="2"/>
      <c r="S64" s="2"/>
      <c r="T64" s="2"/>
      <c r="U64" s="2"/>
      <c r="V64" s="2"/>
      <c r="W64" s="2"/>
      <c r="X64" s="2"/>
      <c r="Y64" s="2"/>
      <c r="Z64" s="2"/>
      <c r="AA64" s="2"/>
    </row>
    <row r="65" spans="1:27" ht="15.95" customHeight="1" x14ac:dyDescent="0.25">
      <c r="A65" s="40"/>
      <c r="B65" s="35">
        <v>1.29</v>
      </c>
      <c r="C65" s="31">
        <f t="shared" si="11"/>
        <v>0</v>
      </c>
      <c r="D65" s="32">
        <f t="shared" si="7"/>
        <v>-4.2599999999999902E-2</v>
      </c>
      <c r="E65" s="33">
        <f t="shared" si="0"/>
        <v>1.9999999999999998E-4</v>
      </c>
      <c r="F65" s="33">
        <f t="shared" si="1"/>
        <v>6.5950504947731039E-4</v>
      </c>
      <c r="G65" s="33">
        <f t="shared" si="2"/>
        <v>1.0595050494773104E-3</v>
      </c>
      <c r="H65" s="30">
        <f t="shared" si="3"/>
        <v>3689262.5086206375</v>
      </c>
      <c r="I65" s="34">
        <f t="shared" si="8"/>
        <v>-2.1773709760199771</v>
      </c>
      <c r="J65" s="34">
        <f t="shared" si="9"/>
        <v>0</v>
      </c>
      <c r="K65" s="34">
        <f t="shared" si="10"/>
        <v>-2.1773709760199154</v>
      </c>
      <c r="L65" s="34">
        <f t="shared" si="5"/>
        <v>-3628.9516266998394</v>
      </c>
      <c r="M65" s="34">
        <f t="shared" si="6"/>
        <v>-3628.9516266998394</v>
      </c>
      <c r="N65" s="28"/>
      <c r="O65" s="6"/>
      <c r="P65" s="6"/>
      <c r="Q65" s="2"/>
      <c r="R65" s="2"/>
      <c r="S65" s="2"/>
      <c r="T65" s="2"/>
      <c r="U65" s="2"/>
      <c r="V65" s="2"/>
      <c r="W65" s="2"/>
      <c r="X65" s="2"/>
      <c r="Y65" s="2"/>
      <c r="Z65" s="2"/>
      <c r="AA65" s="2"/>
    </row>
    <row r="66" spans="1:27" ht="15.95" customHeight="1" x14ac:dyDescent="0.25">
      <c r="A66" s="40"/>
      <c r="B66" s="35">
        <v>1.3</v>
      </c>
      <c r="C66" s="31">
        <f t="shared" si="11"/>
        <v>0</v>
      </c>
      <c r="D66" s="32">
        <f t="shared" si="7"/>
        <v>-4.1999999999999899E-2</v>
      </c>
      <c r="E66" s="33">
        <f t="shared" si="0"/>
        <v>1.9999999999999998E-4</v>
      </c>
      <c r="F66" s="33">
        <f t="shared" si="1"/>
        <v>6.5568801440319888E-4</v>
      </c>
      <c r="G66" s="33">
        <f t="shared" si="2"/>
        <v>1.0556880144031988E-3</v>
      </c>
      <c r="H66" s="30">
        <f t="shared" si="3"/>
        <v>3706183.651589511</v>
      </c>
      <c r="I66" s="34">
        <f t="shared" si="8"/>
        <v>-2.1127823798136078</v>
      </c>
      <c r="J66" s="34">
        <f t="shared" si="9"/>
        <v>0</v>
      </c>
      <c r="K66" s="34">
        <f t="shared" si="10"/>
        <v>-2.1127823798136682</v>
      </c>
      <c r="L66" s="34">
        <f t="shared" si="5"/>
        <v>-3521.3039663560944</v>
      </c>
      <c r="M66" s="34">
        <f t="shared" si="6"/>
        <v>-3521.3039663560944</v>
      </c>
      <c r="N66" s="28"/>
      <c r="O66" s="6"/>
      <c r="P66" s="6"/>
      <c r="Q66" s="2"/>
      <c r="R66" s="2"/>
      <c r="S66" s="2"/>
      <c r="T66" s="2"/>
      <c r="U66" s="2"/>
      <c r="V66" s="2"/>
      <c r="W66" s="2"/>
      <c r="X66" s="2"/>
      <c r="Y66" s="2"/>
      <c r="Z66" s="2"/>
      <c r="AA66" s="2"/>
    </row>
    <row r="67" spans="1:27" ht="15.95" customHeight="1" x14ac:dyDescent="0.25">
      <c r="A67" s="40"/>
      <c r="B67" s="35">
        <v>1.31</v>
      </c>
      <c r="C67" s="31">
        <f t="shared" si="11"/>
        <v>0</v>
      </c>
      <c r="D67" s="32">
        <f t="shared" si="7"/>
        <v>-4.1399999999999895E-2</v>
      </c>
      <c r="E67" s="33">
        <f t="shared" si="0"/>
        <v>1.9999999999999998E-4</v>
      </c>
      <c r="F67" s="33">
        <f t="shared" si="1"/>
        <v>6.5187097932908715E-4</v>
      </c>
      <c r="G67" s="33">
        <f t="shared" si="2"/>
        <v>1.0518709793290871E-3</v>
      </c>
      <c r="H67" s="30">
        <f t="shared" si="3"/>
        <v>3723260.7305408362</v>
      </c>
      <c r="I67" s="34">
        <f t="shared" si="8"/>
        <v>-2.0475985704931441</v>
      </c>
      <c r="J67" s="34">
        <f t="shared" si="9"/>
        <v>0</v>
      </c>
      <c r="K67" s="34">
        <f t="shared" si="10"/>
        <v>-2.0475985704930864</v>
      </c>
      <c r="L67" s="34">
        <f t="shared" si="5"/>
        <v>-3412.6642841551252</v>
      </c>
      <c r="M67" s="34">
        <f t="shared" si="6"/>
        <v>-3412.6642841551252</v>
      </c>
      <c r="N67" s="28"/>
      <c r="O67" s="6"/>
      <c r="P67" s="6"/>
      <c r="Q67" s="2"/>
      <c r="R67" s="2"/>
      <c r="S67" s="2"/>
      <c r="T67" s="2"/>
      <c r="U67" s="2"/>
      <c r="V67" s="2"/>
      <c r="W67" s="2"/>
      <c r="X67" s="2"/>
      <c r="Y67" s="2"/>
      <c r="Z67" s="2"/>
      <c r="AA67" s="2"/>
    </row>
    <row r="68" spans="1:27" ht="15.95" customHeight="1" x14ac:dyDescent="0.25">
      <c r="A68" s="40"/>
      <c r="B68" s="35">
        <v>1.32</v>
      </c>
      <c r="C68" s="31">
        <f t="shared" si="11"/>
        <v>0</v>
      </c>
      <c r="D68" s="32">
        <f t="shared" si="7"/>
        <v>-4.0799999999999892E-2</v>
      </c>
      <c r="E68" s="33">
        <f t="shared" si="0"/>
        <v>1.9999999999999998E-4</v>
      </c>
      <c r="F68" s="33">
        <f t="shared" si="1"/>
        <v>6.4805394425497564E-4</v>
      </c>
      <c r="G68" s="33">
        <f t="shared" si="2"/>
        <v>1.0480539442549756E-3</v>
      </c>
      <c r="H68" s="30">
        <f t="shared" si="3"/>
        <v>3740495.9109835466</v>
      </c>
      <c r="I68" s="34">
        <f t="shared" si="8"/>
        <v>-1.9818112822345615</v>
      </c>
      <c r="J68" s="34">
        <f t="shared" si="9"/>
        <v>0</v>
      </c>
      <c r="K68" s="34">
        <f t="shared" si="10"/>
        <v>-1.9818112822346181</v>
      </c>
      <c r="L68" s="34">
        <f t="shared" si="5"/>
        <v>-3303.0188037243452</v>
      </c>
      <c r="M68" s="34">
        <f t="shared" si="6"/>
        <v>-3303.0188037243452</v>
      </c>
      <c r="N68" s="27"/>
      <c r="O68" s="6"/>
      <c r="P68" s="6"/>
      <c r="Q68" s="2"/>
      <c r="R68" s="2"/>
      <c r="S68" s="2"/>
      <c r="T68" s="2"/>
      <c r="U68" s="2"/>
      <c r="V68" s="2"/>
      <c r="W68" s="2"/>
      <c r="X68" s="2"/>
      <c r="Y68" s="2"/>
      <c r="Z68" s="2"/>
      <c r="AA68" s="2"/>
    </row>
    <row r="69" spans="1:27" ht="15.95" customHeight="1" x14ac:dyDescent="0.25">
      <c r="A69" s="40"/>
      <c r="B69" s="35">
        <v>1.33</v>
      </c>
      <c r="C69" s="31">
        <f t="shared" si="11"/>
        <v>0</v>
      </c>
      <c r="D69" s="32">
        <f t="shared" si="7"/>
        <v>-4.0199999999999889E-2</v>
      </c>
      <c r="E69" s="33">
        <f t="shared" si="0"/>
        <v>1.9999999999999998E-4</v>
      </c>
      <c r="F69" s="33">
        <f t="shared" si="1"/>
        <v>6.4423690918086391E-4</v>
      </c>
      <c r="G69" s="33">
        <f t="shared" si="2"/>
        <v>1.0442369091808639E-3</v>
      </c>
      <c r="H69" s="30">
        <f t="shared" si="3"/>
        <v>3757891.3987101009</v>
      </c>
      <c r="I69" s="34">
        <f t="shared" si="8"/>
        <v>-1.9154120954511362</v>
      </c>
      <c r="J69" s="34">
        <f t="shared" si="9"/>
        <v>0</v>
      </c>
      <c r="K69" s="34">
        <f t="shared" si="10"/>
        <v>-1.9154120954510823</v>
      </c>
      <c r="L69" s="34">
        <f t="shared" si="5"/>
        <v>-3192.3534924184528</v>
      </c>
      <c r="M69" s="34">
        <f t="shared" si="6"/>
        <v>-3192.3534924184528</v>
      </c>
      <c r="N69" s="28"/>
      <c r="O69" s="6"/>
      <c r="P69" s="6"/>
      <c r="Q69" s="2"/>
      <c r="R69" s="2"/>
      <c r="S69" s="2"/>
      <c r="T69" s="2"/>
      <c r="U69" s="2"/>
      <c r="V69" s="2"/>
      <c r="W69" s="2"/>
      <c r="X69" s="2"/>
      <c r="Y69" s="2"/>
      <c r="Z69" s="2"/>
      <c r="AA69" s="2"/>
    </row>
    <row r="70" spans="1:27" ht="15.95" customHeight="1" x14ac:dyDescent="0.25">
      <c r="A70" s="40"/>
      <c r="B70" s="35">
        <v>1.34</v>
      </c>
      <c r="C70" s="31">
        <f t="shared" si="11"/>
        <v>0</v>
      </c>
      <c r="D70" s="32">
        <f t="shared" si="7"/>
        <v>-3.9599999999999885E-2</v>
      </c>
      <c r="E70" s="33">
        <f t="shared" si="0"/>
        <v>1.9999999999999998E-4</v>
      </c>
      <c r="F70" s="33">
        <f t="shared" si="1"/>
        <v>6.404198741067524E-4</v>
      </c>
      <c r="G70" s="33">
        <f t="shared" si="2"/>
        <v>1.0404198741067524E-3</v>
      </c>
      <c r="H70" s="30">
        <f t="shared" si="3"/>
        <v>3775449.4407375553</v>
      </c>
      <c r="I70" s="34">
        <f t="shared" si="8"/>
        <v>-1.8483924331995103</v>
      </c>
      <c r="J70" s="34">
        <f t="shared" si="9"/>
        <v>0</v>
      </c>
      <c r="K70" s="34">
        <f t="shared" si="10"/>
        <v>-1.8483924331995631</v>
      </c>
      <c r="L70" s="34">
        <f t="shared" si="5"/>
        <v>-3080.6540553325881</v>
      </c>
      <c r="M70" s="34">
        <f t="shared" si="6"/>
        <v>-3080.6540553325881</v>
      </c>
      <c r="N70" s="28"/>
      <c r="O70" s="6"/>
      <c r="P70" s="6"/>
      <c r="Q70" s="2"/>
      <c r="R70" s="2"/>
      <c r="S70" s="2"/>
      <c r="T70" s="2"/>
      <c r="U70" s="2"/>
      <c r="V70" s="2"/>
      <c r="W70" s="2"/>
      <c r="X70" s="2"/>
      <c r="Y70" s="2"/>
      <c r="Z70" s="2"/>
      <c r="AA70" s="2"/>
    </row>
    <row r="71" spans="1:27" ht="15.95" customHeight="1" x14ac:dyDescent="0.25">
      <c r="A71" s="40"/>
      <c r="B71" s="35">
        <v>1.35</v>
      </c>
      <c r="C71" s="31">
        <f t="shared" si="11"/>
        <v>0</v>
      </c>
      <c r="D71" s="32">
        <f t="shared" si="7"/>
        <v>-3.8999999999999882E-2</v>
      </c>
      <c r="E71" s="33">
        <f t="shared" si="0"/>
        <v>1.9999999999999998E-4</v>
      </c>
      <c r="F71" s="33">
        <f t="shared" si="1"/>
        <v>6.3660283903264068E-4</v>
      </c>
      <c r="G71" s="33">
        <f t="shared" si="2"/>
        <v>1.0366028390326406E-3</v>
      </c>
      <c r="H71" s="30">
        <f t="shared" si="3"/>
        <v>3793172.3262751685</v>
      </c>
      <c r="I71" s="34">
        <f t="shared" si="8"/>
        <v>-1.7807435574880781</v>
      </c>
      <c r="J71" s="34">
        <f t="shared" si="9"/>
        <v>0</v>
      </c>
      <c r="K71" s="34">
        <f t="shared" si="10"/>
        <v>-1.7807435574880279</v>
      </c>
      <c r="L71" s="34">
        <f t="shared" si="5"/>
        <v>-2967.905929146697</v>
      </c>
      <c r="M71" s="34">
        <f t="shared" si="6"/>
        <v>-2967.905929146697</v>
      </c>
      <c r="N71" s="28"/>
      <c r="O71" s="6"/>
      <c r="P71" s="6"/>
      <c r="Q71" s="2"/>
      <c r="R71" s="2"/>
      <c r="S71" s="2"/>
      <c r="T71" s="2"/>
      <c r="U71" s="2"/>
      <c r="V71" s="2"/>
      <c r="W71" s="2"/>
      <c r="X71" s="2"/>
      <c r="Y71" s="2"/>
      <c r="Z71" s="2"/>
      <c r="AA71" s="2"/>
    </row>
    <row r="72" spans="1:27" ht="15.95" customHeight="1" x14ac:dyDescent="0.25">
      <c r="A72" s="40"/>
      <c r="B72" s="35">
        <v>1.36</v>
      </c>
      <c r="C72" s="31">
        <f t="shared" si="11"/>
        <v>0</v>
      </c>
      <c r="D72" s="32">
        <f t="shared" si="7"/>
        <v>-3.8399999999999879E-2</v>
      </c>
      <c r="E72" s="33">
        <f t="shared" si="0"/>
        <v>1.9999999999999998E-4</v>
      </c>
      <c r="F72" s="33">
        <f t="shared" si="1"/>
        <v>6.3278580395852916E-4</v>
      </c>
      <c r="G72" s="33">
        <f t="shared" si="2"/>
        <v>1.0327858039585291E-3</v>
      </c>
      <c r="H72" s="30">
        <f t="shared" si="3"/>
        <v>3811062.3877193644</v>
      </c>
      <c r="I72" s="34">
        <f t="shared" si="8"/>
        <v>-1.7124565654774713</v>
      </c>
      <c r="J72" s="34">
        <f t="shared" si="9"/>
        <v>0</v>
      </c>
      <c r="K72" s="34">
        <f t="shared" si="10"/>
        <v>-1.7124565654775201</v>
      </c>
      <c r="L72" s="34">
        <f t="shared" si="5"/>
        <v>-2854.0942757958514</v>
      </c>
      <c r="M72" s="34">
        <f t="shared" si="6"/>
        <v>-2854.0942757958514</v>
      </c>
      <c r="N72" s="28"/>
      <c r="O72" s="6"/>
      <c r="P72" s="6"/>
      <c r="Q72" s="2"/>
      <c r="R72" s="2"/>
      <c r="S72" s="2"/>
      <c r="T72" s="2"/>
      <c r="U72" s="2"/>
      <c r="V72" s="2"/>
      <c r="W72" s="2"/>
      <c r="X72" s="2"/>
      <c r="Y72" s="2"/>
      <c r="Z72" s="2"/>
      <c r="AA72" s="2"/>
    </row>
    <row r="73" spans="1:27" ht="15.95" customHeight="1" x14ac:dyDescent="0.25">
      <c r="A73" s="40"/>
      <c r="B73" s="35">
        <v>1.37</v>
      </c>
      <c r="C73" s="31">
        <f t="shared" si="11"/>
        <v>0</v>
      </c>
      <c r="D73" s="32">
        <f t="shared" si="7"/>
        <v>-3.7799999999999875E-2</v>
      </c>
      <c r="E73" s="33">
        <f t="shared" si="0"/>
        <v>1.9999999999999998E-4</v>
      </c>
      <c r="F73" s="33">
        <f t="shared" si="1"/>
        <v>6.2896876888441744E-4</v>
      </c>
      <c r="G73" s="33">
        <f t="shared" si="2"/>
        <v>1.0289687688844174E-3</v>
      </c>
      <c r="H73" s="30">
        <f t="shared" si="3"/>
        <v>3829122.0016770032</v>
      </c>
      <c r="I73" s="34">
        <f t="shared" si="8"/>
        <v>-1.6435223855763432</v>
      </c>
      <c r="J73" s="34">
        <f t="shared" si="9"/>
        <v>0</v>
      </c>
      <c r="K73" s="34">
        <f t="shared" si="10"/>
        <v>-1.643522385576297</v>
      </c>
      <c r="L73" s="34">
        <f t="shared" si="5"/>
        <v>-2739.20397596048</v>
      </c>
      <c r="M73" s="34">
        <f t="shared" si="6"/>
        <v>-2739.20397596048</v>
      </c>
      <c r="N73" s="28"/>
      <c r="O73" s="6"/>
      <c r="P73" s="6"/>
      <c r="Q73" s="2"/>
      <c r="R73" s="2"/>
      <c r="S73" s="2"/>
      <c r="T73" s="2"/>
      <c r="U73" s="2"/>
      <c r="V73" s="2"/>
      <c r="W73" s="2"/>
      <c r="X73" s="2"/>
      <c r="Y73" s="2"/>
      <c r="Z73" s="2"/>
      <c r="AA73" s="2"/>
    </row>
    <row r="74" spans="1:27" ht="15.95" customHeight="1" x14ac:dyDescent="0.25">
      <c r="A74" s="40"/>
      <c r="B74" s="35">
        <v>1.38</v>
      </c>
      <c r="C74" s="31">
        <f t="shared" si="11"/>
        <v>0</v>
      </c>
      <c r="D74" s="32">
        <f t="shared" si="7"/>
        <v>-3.7199999999999872E-2</v>
      </c>
      <c r="E74" s="33">
        <f t="shared" si="0"/>
        <v>1.9999999999999998E-4</v>
      </c>
      <c r="F74" s="33">
        <f t="shared" si="1"/>
        <v>6.2515173381030593E-4</v>
      </c>
      <c r="G74" s="33">
        <f t="shared" si="2"/>
        <v>1.0251517338103059E-3</v>
      </c>
      <c r="H74" s="30">
        <f t="shared" si="3"/>
        <v>3847353.5900178682</v>
      </c>
      <c r="I74" s="34">
        <f t="shared" si="8"/>
        <v>-1.5739317734224059</v>
      </c>
      <c r="J74" s="34">
        <f t="shared" si="9"/>
        <v>0</v>
      </c>
      <c r="K74" s="34">
        <f t="shared" si="10"/>
        <v>-1.5739317734224509</v>
      </c>
      <c r="L74" s="34">
        <f t="shared" si="5"/>
        <v>-2623.2196223707369</v>
      </c>
      <c r="M74" s="34">
        <f t="shared" si="6"/>
        <v>-2623.2196223707369</v>
      </c>
      <c r="N74" s="28"/>
      <c r="O74" s="6"/>
      <c r="P74" s="6"/>
      <c r="Q74" s="2"/>
      <c r="R74" s="2"/>
      <c r="S74" s="2"/>
      <c r="T74" s="2"/>
      <c r="U74" s="2"/>
      <c r="V74" s="2"/>
      <c r="W74" s="2"/>
      <c r="X74" s="2"/>
      <c r="Y74" s="2"/>
      <c r="Z74" s="2"/>
      <c r="AA74" s="2"/>
    </row>
    <row r="75" spans="1:27" ht="15.95" customHeight="1" x14ac:dyDescent="0.25">
      <c r="A75" s="40"/>
      <c r="B75" s="35">
        <v>1.39</v>
      </c>
      <c r="C75" s="31">
        <f t="shared" si="11"/>
        <v>0</v>
      </c>
      <c r="D75" s="32">
        <f t="shared" si="7"/>
        <v>-3.6599999999999869E-2</v>
      </c>
      <c r="E75" s="33">
        <f t="shared" si="0"/>
        <v>1.9999999999999998E-4</v>
      </c>
      <c r="F75" s="33">
        <f t="shared" si="1"/>
        <v>6.213346987361942E-4</v>
      </c>
      <c r="G75" s="33">
        <f t="shared" si="2"/>
        <v>1.0213346987361942E-3</v>
      </c>
      <c r="H75" s="30">
        <f t="shared" si="3"/>
        <v>3865759.6209573816</v>
      </c>
      <c r="I75" s="34">
        <f t="shared" si="8"/>
        <v>-1.5036753077511871</v>
      </c>
      <c r="J75" s="34">
        <f t="shared" si="9"/>
        <v>0</v>
      </c>
      <c r="K75" s="34">
        <f t="shared" si="10"/>
        <v>-1.5036753077511447</v>
      </c>
      <c r="L75" s="34">
        <f t="shared" si="5"/>
        <v>-2506.1255129185606</v>
      </c>
      <c r="M75" s="34">
        <f t="shared" si="6"/>
        <v>-2506.1255129185606</v>
      </c>
      <c r="N75" s="28"/>
      <c r="O75" s="6"/>
      <c r="P75" s="6"/>
      <c r="Q75" s="2"/>
      <c r="R75" s="2"/>
      <c r="S75" s="2"/>
      <c r="T75" s="2"/>
      <c r="U75" s="2"/>
      <c r="V75" s="2"/>
      <c r="W75" s="2"/>
      <c r="X75" s="2"/>
      <c r="Y75" s="2"/>
      <c r="Z75" s="2"/>
      <c r="AA75" s="2"/>
    </row>
    <row r="76" spans="1:27" ht="15.95" customHeight="1" x14ac:dyDescent="0.25">
      <c r="A76" s="40"/>
      <c r="B76" s="35">
        <v>1.4</v>
      </c>
      <c r="C76" s="31">
        <f t="shared" si="11"/>
        <v>0</v>
      </c>
      <c r="D76" s="32">
        <f t="shared" si="7"/>
        <v>-3.5999999999999865E-2</v>
      </c>
      <c r="E76" s="33">
        <f t="shared" si="0"/>
        <v>1.9999999999999998E-4</v>
      </c>
      <c r="F76" s="33">
        <f t="shared" si="1"/>
        <v>6.1751766366208269E-4</v>
      </c>
      <c r="G76" s="33">
        <f t="shared" si="2"/>
        <v>1.0175176636620827E-3</v>
      </c>
      <c r="H76" s="30">
        <f t="shared" si="3"/>
        <v>3884342.6101705288</v>
      </c>
      <c r="I76" s="34">
        <f t="shared" si="8"/>
        <v>-1.432743386142683</v>
      </c>
      <c r="J76" s="34">
        <f t="shared" si="9"/>
        <v>0</v>
      </c>
      <c r="K76" s="34">
        <f t="shared" si="10"/>
        <v>-1.4327433861427239</v>
      </c>
      <c r="L76" s="34">
        <f t="shared" si="5"/>
        <v>-2387.9056435711937</v>
      </c>
      <c r="M76" s="34">
        <f t="shared" si="6"/>
        <v>-2387.9056435711937</v>
      </c>
      <c r="N76" s="28"/>
      <c r="O76" s="6"/>
      <c r="P76" s="6"/>
      <c r="Q76" s="2"/>
      <c r="R76" s="2"/>
      <c r="S76" s="2"/>
      <c r="T76" s="2"/>
      <c r="U76" s="2"/>
      <c r="V76" s="2"/>
      <c r="W76" s="2"/>
      <c r="X76" s="2"/>
      <c r="Y76" s="2"/>
      <c r="Z76" s="2"/>
      <c r="AA76" s="2"/>
    </row>
    <row r="77" spans="1:27" ht="15.95" customHeight="1" x14ac:dyDescent="0.25">
      <c r="A77" s="40"/>
      <c r="B77" s="35">
        <v>1.41</v>
      </c>
      <c r="C77" s="31">
        <f t="shared" si="11"/>
        <v>0</v>
      </c>
      <c r="D77" s="32">
        <f t="shared" si="7"/>
        <v>-3.5399999999999862E-2</v>
      </c>
      <c r="E77" s="33">
        <f t="shared" si="0"/>
        <v>1.9999999999999998E-4</v>
      </c>
      <c r="F77" s="33">
        <f t="shared" si="1"/>
        <v>6.1370062858797096E-4</v>
      </c>
      <c r="G77" s="33">
        <f t="shared" si="2"/>
        <v>1.0137006285879709E-3</v>
      </c>
      <c r="H77" s="30">
        <f t="shared" si="3"/>
        <v>3903105.1219380847</v>
      </c>
      <c r="I77" s="34">
        <f t="shared" si="8"/>
        <v>-1.3611262206475692</v>
      </c>
      <c r="J77" s="34">
        <f t="shared" si="9"/>
        <v>0</v>
      </c>
      <c r="K77" s="34">
        <f t="shared" si="10"/>
        <v>-1.361126220647531</v>
      </c>
      <c r="L77" s="34">
        <f t="shared" si="5"/>
        <v>-2268.5437010792057</v>
      </c>
      <c r="M77" s="34">
        <f t="shared" si="6"/>
        <v>-2268.5437010792057</v>
      </c>
      <c r="N77" s="28"/>
      <c r="O77" s="6"/>
      <c r="P77" s="6"/>
      <c r="Q77" s="2"/>
      <c r="R77" s="2"/>
      <c r="S77" s="2"/>
      <c r="T77" s="2"/>
      <c r="U77" s="2"/>
      <c r="V77" s="2"/>
      <c r="W77" s="2"/>
      <c r="X77" s="2"/>
      <c r="Y77" s="2"/>
      <c r="Z77" s="2"/>
      <c r="AA77" s="2"/>
    </row>
    <row r="78" spans="1:27" ht="15.95" customHeight="1" x14ac:dyDescent="0.25">
      <c r="A78" s="40"/>
      <c r="B78" s="35">
        <v>1.42</v>
      </c>
      <c r="C78" s="31">
        <f t="shared" si="11"/>
        <v>0</v>
      </c>
      <c r="D78" s="32">
        <f t="shared" si="7"/>
        <v>-3.4799999999999859E-2</v>
      </c>
      <c r="E78" s="33">
        <f t="shared" si="0"/>
        <v>1.9999999999999998E-4</v>
      </c>
      <c r="F78" s="33">
        <f t="shared" si="1"/>
        <v>6.0988359351385945E-4</v>
      </c>
      <c r="G78" s="33">
        <f t="shared" si="2"/>
        <v>1.0098835935138594E-3</v>
      </c>
      <c r="H78" s="30">
        <f t="shared" si="3"/>
        <v>3922049.7703262079</v>
      </c>
      <c r="I78" s="34">
        <f t="shared" si="8"/>
        <v>-1.2888138332833159</v>
      </c>
      <c r="J78" s="34">
        <f t="shared" si="9"/>
        <v>0</v>
      </c>
      <c r="K78" s="34">
        <f t="shared" si="10"/>
        <v>-1.2888138332833527</v>
      </c>
      <c r="L78" s="34">
        <f t="shared" si="5"/>
        <v>-2148.0230554722425</v>
      </c>
      <c r="M78" s="34">
        <f t="shared" si="6"/>
        <v>-2148.0230554722425</v>
      </c>
      <c r="N78" s="28"/>
      <c r="O78" s="6"/>
      <c r="P78" s="6"/>
      <c r="Q78" s="2"/>
      <c r="R78" s="2"/>
      <c r="S78" s="2"/>
      <c r="T78" s="2"/>
      <c r="U78" s="2"/>
      <c r="V78" s="2"/>
      <c r="W78" s="2"/>
      <c r="X78" s="2"/>
      <c r="Y78" s="2"/>
      <c r="Z78" s="2"/>
      <c r="AA78" s="2"/>
    </row>
    <row r="79" spans="1:27" ht="15.95" customHeight="1" x14ac:dyDescent="0.25">
      <c r="A79" s="40"/>
      <c r="B79" s="35">
        <v>1.43</v>
      </c>
      <c r="C79" s="31">
        <f t="shared" si="11"/>
        <v>0</v>
      </c>
      <c r="D79" s="32">
        <f t="shared" si="7"/>
        <v>-3.4199999999999856E-2</v>
      </c>
      <c r="E79" s="33">
        <f t="shared" si="0"/>
        <v>1.9999999999999998E-4</v>
      </c>
      <c r="F79" s="33">
        <f t="shared" si="1"/>
        <v>6.0606655843974773E-4</v>
      </c>
      <c r="G79" s="33">
        <f t="shared" si="2"/>
        <v>1.0060665584397477E-3</v>
      </c>
      <c r="H79" s="30">
        <f t="shared" si="3"/>
        <v>3941179.220400562</v>
      </c>
      <c r="I79" s="34">
        <f t="shared" si="8"/>
        <v>-1.2157960514011099</v>
      </c>
      <c r="J79" s="34">
        <f t="shared" si="9"/>
        <v>0</v>
      </c>
      <c r="K79" s="34">
        <f t="shared" si="10"/>
        <v>-1.2157960514010757</v>
      </c>
      <c r="L79" s="34">
        <f t="shared" si="5"/>
        <v>-2026.3267523351149</v>
      </c>
      <c r="M79" s="34">
        <f t="shared" si="6"/>
        <v>-2026.3267523351149</v>
      </c>
      <c r="N79" s="27"/>
      <c r="O79" s="6"/>
      <c r="P79" s="6"/>
      <c r="Q79" s="2"/>
      <c r="R79" s="2"/>
      <c r="S79" s="2"/>
      <c r="T79" s="2"/>
      <c r="U79" s="2"/>
      <c r="V79" s="2"/>
      <c r="W79" s="2"/>
      <c r="X79" s="2"/>
      <c r="Y79" s="2"/>
      <c r="Z79" s="2"/>
      <c r="AA79" s="2"/>
    </row>
    <row r="80" spans="1:27" x14ac:dyDescent="0.25">
      <c r="A80" s="40"/>
      <c r="B80" s="35">
        <v>1.44</v>
      </c>
      <c r="C80" s="31">
        <f t="shared" si="11"/>
        <v>0</v>
      </c>
      <c r="D80" s="32">
        <f t="shared" si="7"/>
        <v>-3.3599999999999852E-2</v>
      </c>
      <c r="E80" s="33">
        <f t="shared" si="0"/>
        <v>1.9999999999999998E-4</v>
      </c>
      <c r="F80" s="33">
        <f t="shared" si="1"/>
        <v>6.0224952336563622E-4</v>
      </c>
      <c r="G80" s="33">
        <f t="shared" si="2"/>
        <v>1.0022495233656362E-3</v>
      </c>
      <c r="H80" s="30">
        <f t="shared" si="3"/>
        <v>3960496.1894761343</v>
      </c>
      <c r="I80" s="34">
        <f t="shared" si="8"/>
        <v>-1.1420625029140543</v>
      </c>
      <c r="J80" s="34">
        <f t="shared" si="9"/>
        <v>0</v>
      </c>
      <c r="K80" s="34">
        <f t="shared" si="10"/>
        <v>-1.142062502914087</v>
      </c>
      <c r="L80" s="34">
        <f t="shared" si="5"/>
        <v>-1903.4375048568013</v>
      </c>
      <c r="M80" s="34">
        <f t="shared" si="6"/>
        <v>-1903.4375048568013</v>
      </c>
    </row>
    <row r="81" spans="1:13" x14ac:dyDescent="0.25">
      <c r="A81" s="40"/>
      <c r="B81" s="35">
        <v>1.45</v>
      </c>
      <c r="C81" s="31">
        <f t="shared" si="11"/>
        <v>0</v>
      </c>
      <c r="D81" s="32">
        <f t="shared" si="7"/>
        <v>-3.2999999999999849E-2</v>
      </c>
      <c r="E81" s="33">
        <f t="shared" si="0"/>
        <v>1.9999999999999998E-4</v>
      </c>
      <c r="F81" s="33">
        <f t="shared" si="1"/>
        <v>5.9843248829152449E-4</v>
      </c>
      <c r="G81" s="33">
        <f t="shared" si="2"/>
        <v>9.9843248829152445E-4</v>
      </c>
      <c r="H81" s="30">
        <f t="shared" si="3"/>
        <v>3980003.4484040053</v>
      </c>
      <c r="I81" s="34">
        <f t="shared" si="8"/>
        <v>-1.0676026113866564</v>
      </c>
      <c r="J81" s="34">
        <f t="shared" si="9"/>
        <v>0</v>
      </c>
      <c r="K81" s="34">
        <f t="shared" si="10"/>
        <v>-1.0676026113866264</v>
      </c>
      <c r="L81" s="34">
        <f t="shared" si="5"/>
        <v>-1779.3376856443674</v>
      </c>
      <c r="M81" s="34">
        <f t="shared" si="6"/>
        <v>-1779.3376856443674</v>
      </c>
    </row>
    <row r="82" spans="1:13" x14ac:dyDescent="0.25">
      <c r="A82" s="40"/>
      <c r="B82" s="35">
        <v>1.46</v>
      </c>
      <c r="C82" s="31">
        <f t="shared" si="11"/>
        <v>0</v>
      </c>
      <c r="D82" s="32">
        <f t="shared" si="7"/>
        <v>-3.2399999999999846E-2</v>
      </c>
      <c r="E82" s="33">
        <f t="shared" si="0"/>
        <v>1.9999999999999998E-4</v>
      </c>
      <c r="F82" s="33">
        <f t="shared" si="1"/>
        <v>5.9461545321741298E-4</v>
      </c>
      <c r="G82" s="33">
        <f t="shared" si="2"/>
        <v>9.9461545321741294E-4</v>
      </c>
      <c r="H82" s="30">
        <f t="shared" si="3"/>
        <v>3999703.8228963101</v>
      </c>
      <c r="I82" s="34">
        <f t="shared" si="8"/>
        <v>-0.9924055909763364</v>
      </c>
      <c r="J82" s="34">
        <f t="shared" si="9"/>
        <v>0</v>
      </c>
      <c r="K82" s="34">
        <f t="shared" si="10"/>
        <v>-0.99240559097636483</v>
      </c>
      <c r="L82" s="34">
        <f t="shared" si="5"/>
        <v>-1654.0093182939322</v>
      </c>
      <c r="M82" s="34">
        <f t="shared" si="6"/>
        <v>-1654.0093182939322</v>
      </c>
    </row>
    <row r="83" spans="1:13" x14ac:dyDescent="0.25">
      <c r="A83" s="40"/>
      <c r="B83" s="35">
        <v>1.47</v>
      </c>
      <c r="C83" s="31">
        <f t="shared" si="11"/>
        <v>0</v>
      </c>
      <c r="D83" s="32">
        <f t="shared" si="7"/>
        <v>-3.1799999999999842E-2</v>
      </c>
      <c r="E83" s="33">
        <f t="shared" si="0"/>
        <v>1.9999999999999998E-4</v>
      </c>
      <c r="F83" s="33">
        <f t="shared" si="1"/>
        <v>5.9079841814330125E-4</v>
      </c>
      <c r="G83" s="33">
        <f t="shared" si="2"/>
        <v>9.9079841814330122E-4</v>
      </c>
      <c r="H83" s="30">
        <f t="shared" si="3"/>
        <v>4019600.1948907739</v>
      </c>
      <c r="I83" s="34">
        <f t="shared" si="8"/>
        <v>-0.9164604412259505</v>
      </c>
      <c r="J83" s="34">
        <f t="shared" si="9"/>
        <v>0</v>
      </c>
      <c r="K83" s="34">
        <f t="shared" si="10"/>
        <v>-0.91646044122592463</v>
      </c>
      <c r="L83" s="34">
        <f t="shared" si="5"/>
        <v>-1527.4340687098659</v>
      </c>
      <c r="M83" s="34">
        <f t="shared" si="6"/>
        <v>-1527.4340687098659</v>
      </c>
    </row>
    <row r="84" spans="1:13" x14ac:dyDescent="0.25">
      <c r="A84" s="40"/>
      <c r="B84" s="35">
        <v>1.48</v>
      </c>
      <c r="C84" s="31">
        <f t="shared" si="11"/>
        <v>0</v>
      </c>
      <c r="D84" s="32">
        <f t="shared" si="7"/>
        <v>-3.1199999999999842E-2</v>
      </c>
      <c r="E84" s="33">
        <f t="shared" si="0"/>
        <v>1.9999999999999998E-4</v>
      </c>
      <c r="F84" s="33">
        <f t="shared" si="1"/>
        <v>5.8698138306918974E-4</v>
      </c>
      <c r="G84" s="33">
        <f t="shared" si="2"/>
        <v>9.8698138306918971E-4</v>
      </c>
      <c r="H84" s="30">
        <f t="shared" si="3"/>
        <v>4039695.5039561507</v>
      </c>
      <c r="I84" s="34">
        <f t="shared" si="8"/>
        <v>-0.83975594169824386</v>
      </c>
      <c r="J84" s="34">
        <f t="shared" si="9"/>
        <v>0</v>
      </c>
      <c r="K84" s="34">
        <f t="shared" si="10"/>
        <v>-0.83975594169826306</v>
      </c>
      <c r="L84" s="34">
        <f t="shared" si="5"/>
        <v>-1399.5932361637722</v>
      </c>
      <c r="M84" s="34">
        <f t="shared" si="6"/>
        <v>-1399.5932361637722</v>
      </c>
    </row>
    <row r="85" spans="1:13" x14ac:dyDescent="0.25">
      <c r="A85" s="40"/>
      <c r="B85" s="35">
        <v>1.49</v>
      </c>
      <c r="C85" s="31">
        <f t="shared" si="11"/>
        <v>0</v>
      </c>
      <c r="D85" s="32">
        <f t="shared" si="7"/>
        <v>-3.0599999999999843E-2</v>
      </c>
      <c r="E85" s="33">
        <f t="shared" si="0"/>
        <v>1.9999999999999998E-4</v>
      </c>
      <c r="F85" s="33">
        <f t="shared" si="1"/>
        <v>5.8316434799507801E-4</v>
      </c>
      <c r="G85" s="33">
        <f t="shared" si="2"/>
        <v>9.8316434799507798E-4</v>
      </c>
      <c r="H85" s="30">
        <f t="shared" si="3"/>
        <v>4059992.7487400547</v>
      </c>
      <c r="I85" s="34">
        <f t="shared" si="8"/>
        <v>-0.76228064645029892</v>
      </c>
      <c r="J85" s="34">
        <f t="shared" si="9"/>
        <v>0</v>
      </c>
      <c r="K85" s="34">
        <f t="shared" si="10"/>
        <v>-0.76228064645027305</v>
      </c>
      <c r="L85" s="34">
        <f t="shared" si="5"/>
        <v>-1270.4677440837886</v>
      </c>
      <c r="M85" s="34">
        <f t="shared" si="6"/>
        <v>-1270.4677440837886</v>
      </c>
    </row>
    <row r="86" spans="1:13" x14ac:dyDescent="0.25">
      <c r="A86" s="40"/>
      <c r="B86" s="35">
        <v>1.5</v>
      </c>
      <c r="C86" s="31">
        <f t="shared" si="11"/>
        <v>0</v>
      </c>
      <c r="D86" s="32">
        <f t="shared" si="7"/>
        <v>-2.9999999999999843E-2</v>
      </c>
      <c r="E86" s="33">
        <f t="shared" si="0"/>
        <v>1.9999999999999998E-4</v>
      </c>
      <c r="F86" s="33">
        <f t="shared" si="1"/>
        <v>5.793473129209665E-4</v>
      </c>
      <c r="G86" s="33">
        <f t="shared" si="2"/>
        <v>9.7934731292096647E-4</v>
      </c>
      <c r="H86" s="30">
        <f t="shared" si="3"/>
        <v>4080494.9884606386</v>
      </c>
      <c r="I86" s="34">
        <f t="shared" si="8"/>
        <v>-0.68402287833894471</v>
      </c>
      <c r="J86" s="34">
        <f t="shared" si="9"/>
        <v>0</v>
      </c>
      <c r="K86" s="34">
        <f t="shared" si="10"/>
        <v>-0.68402287833896036</v>
      </c>
      <c r="L86" s="34">
        <f t="shared" si="5"/>
        <v>-1140.0381305649341</v>
      </c>
      <c r="M86" s="34">
        <f t="shared" si="6"/>
        <v>-1140.0381305649341</v>
      </c>
    </row>
    <row r="87" spans="1:13" x14ac:dyDescent="0.25">
      <c r="A87" s="40"/>
      <c r="B87" s="35">
        <v>1.51</v>
      </c>
      <c r="C87" s="31">
        <f t="shared" si="11"/>
        <v>0</v>
      </c>
      <c r="D87" s="32">
        <f t="shared" si="7"/>
        <v>-2.9399999999999843E-2</v>
      </c>
      <c r="E87" s="33">
        <f t="shared" si="0"/>
        <v>1.9999999999999998E-4</v>
      </c>
      <c r="F87" s="33">
        <f t="shared" si="1"/>
        <v>5.7553027784685489E-4</v>
      </c>
      <c r="G87" s="33">
        <f t="shared" si="2"/>
        <v>9.7553027784685485E-4</v>
      </c>
      <c r="H87" s="30">
        <f t="shared" si="3"/>
        <v>4101205.344443718</v>
      </c>
      <c r="I87" s="34">
        <f t="shared" si="8"/>
        <v>-0.60497072315421263</v>
      </c>
      <c r="J87" s="34">
        <f t="shared" si="9"/>
        <v>0</v>
      </c>
      <c r="K87" s="34">
        <f t="shared" si="10"/>
        <v>-0.6049707231542093</v>
      </c>
      <c r="L87" s="34">
        <f t="shared" si="5"/>
        <v>-1008.284538590349</v>
      </c>
      <c r="M87" s="34">
        <f t="shared" si="6"/>
        <v>-1008.284538590349</v>
      </c>
    </row>
    <row r="88" spans="1:13" x14ac:dyDescent="0.25">
      <c r="A88" s="40"/>
      <c r="B88" s="35">
        <v>1.52</v>
      </c>
      <c r="C88" s="31">
        <f t="shared" si="11"/>
        <v>0</v>
      </c>
      <c r="D88" s="32">
        <f t="shared" si="7"/>
        <v>-2.8799999999999843E-2</v>
      </c>
      <c r="E88" s="33">
        <f t="shared" si="0"/>
        <v>1.9999999999999998E-4</v>
      </c>
      <c r="F88" s="33">
        <f t="shared" si="1"/>
        <v>5.7171324277274327E-4</v>
      </c>
      <c r="G88" s="33">
        <f t="shared" si="2"/>
        <v>9.7171324277274323E-4</v>
      </c>
      <c r="H88" s="30">
        <f t="shared" si="3"/>
        <v>4122127.0017069262</v>
      </c>
      <c r="I88" s="34">
        <f t="shared" si="8"/>
        <v>-0.52511202357200493</v>
      </c>
      <c r="J88" s="34">
        <f t="shared" si="9"/>
        <v>0</v>
      </c>
      <c r="K88" s="34">
        <f t="shared" si="10"/>
        <v>-0.52511202357200204</v>
      </c>
      <c r="L88" s="34">
        <f t="shared" si="5"/>
        <v>-875.18670595333685</v>
      </c>
      <c r="M88" s="34">
        <f t="shared" si="6"/>
        <v>-875.18670595333685</v>
      </c>
    </row>
    <row r="89" spans="1:13" x14ac:dyDescent="0.25">
      <c r="A89" s="40"/>
      <c r="B89" s="35">
        <v>1.53</v>
      </c>
      <c r="C89" s="31">
        <f t="shared" si="11"/>
        <v>0</v>
      </c>
      <c r="D89" s="32">
        <f t="shared" si="7"/>
        <v>-2.8199999999999843E-2</v>
      </c>
      <c r="E89" s="33">
        <f t="shared" si="0"/>
        <v>1.9999999999999998E-4</v>
      </c>
      <c r="F89" s="33">
        <f t="shared" si="1"/>
        <v>5.6789620769863176E-4</v>
      </c>
      <c r="G89" s="33">
        <f t="shared" si="2"/>
        <v>9.6789620769863172E-4</v>
      </c>
      <c r="H89" s="30">
        <f t="shared" si="3"/>
        <v>4143263.2105926177</v>
      </c>
      <c r="I89" s="34">
        <f t="shared" si="8"/>
        <v>-0.44443437292155785</v>
      </c>
      <c r="J89" s="34">
        <f t="shared" si="9"/>
        <v>0</v>
      </c>
      <c r="K89" s="34">
        <f t="shared" si="10"/>
        <v>-0.44443437292156801</v>
      </c>
      <c r="L89" s="34">
        <f t="shared" si="5"/>
        <v>-740.72395486928019</v>
      </c>
      <c r="M89" s="34">
        <f t="shared" si="6"/>
        <v>-740.72395486928019</v>
      </c>
    </row>
    <row r="90" spans="1:13" x14ac:dyDescent="0.25">
      <c r="A90" s="40"/>
      <c r="B90" s="35">
        <v>1.54</v>
      </c>
      <c r="C90" s="31">
        <f t="shared" si="11"/>
        <v>0</v>
      </c>
      <c r="D90" s="32">
        <f t="shared" si="7"/>
        <v>-2.7599999999999843E-2</v>
      </c>
      <c r="E90" s="33">
        <f t="shared" si="0"/>
        <v>1.9999999999999998E-4</v>
      </c>
      <c r="F90" s="33">
        <f t="shared" si="1"/>
        <v>5.6407917262452003E-4</v>
      </c>
      <c r="G90" s="33">
        <f t="shared" si="2"/>
        <v>9.6407917262451999E-4</v>
      </c>
      <c r="H90" s="30">
        <f t="shared" si="3"/>
        <v>4164617.2884512623</v>
      </c>
      <c r="I90" s="34">
        <f t="shared" si="8"/>
        <v>-0.36292510875982426</v>
      </c>
      <c r="J90" s="34">
        <f t="shared" si="9"/>
        <v>0</v>
      </c>
      <c r="K90" s="34">
        <f t="shared" si="10"/>
        <v>-0.36292510875981193</v>
      </c>
      <c r="L90" s="34">
        <f t="shared" si="5"/>
        <v>-604.87518126635337</v>
      </c>
      <c r="M90" s="34">
        <f t="shared" si="6"/>
        <v>-604.87518126635337</v>
      </c>
    </row>
    <row r="91" spans="1:13" x14ac:dyDescent="0.25">
      <c r="A91" s="40"/>
      <c r="B91" s="35">
        <v>1.55</v>
      </c>
      <c r="C91" s="31">
        <f t="shared" si="11"/>
        <v>0</v>
      </c>
      <c r="D91" s="32">
        <f t="shared" si="7"/>
        <v>-2.6999999999999844E-2</v>
      </c>
      <c r="E91" s="33">
        <f t="shared" si="0"/>
        <v>1.9999999999999998E-4</v>
      </c>
      <c r="F91" s="33">
        <f t="shared" si="1"/>
        <v>5.6026213755040852E-4</v>
      </c>
      <c r="G91" s="33">
        <f t="shared" si="2"/>
        <v>9.6026213755040848E-4</v>
      </c>
      <c r="H91" s="30">
        <f t="shared" si="3"/>
        <v>4186192.6213771622</v>
      </c>
      <c r="I91" s="34">
        <f t="shared" si="8"/>
        <v>-0.28057130624601084</v>
      </c>
      <c r="J91" s="34">
        <f t="shared" si="9"/>
        <v>0</v>
      </c>
      <c r="K91" s="34">
        <f t="shared" si="10"/>
        <v>-0.28057130624601728</v>
      </c>
      <c r="L91" s="34">
        <f t="shared" si="5"/>
        <v>-467.61884374336222</v>
      </c>
      <c r="M91" s="34">
        <f t="shared" si="6"/>
        <v>-467.61884374336222</v>
      </c>
    </row>
    <row r="92" spans="1:13" x14ac:dyDescent="0.25">
      <c r="A92" s="40"/>
      <c r="B92" s="35">
        <v>1.56</v>
      </c>
      <c r="C92" s="31">
        <f t="shared" si="11"/>
        <v>0</v>
      </c>
      <c r="D92" s="32">
        <f t="shared" si="7"/>
        <v>-2.6399999999999844E-2</v>
      </c>
      <c r="E92" s="33">
        <f t="shared" si="0"/>
        <v>1.9999999999999998E-4</v>
      </c>
      <c r="F92" s="33">
        <f t="shared" si="1"/>
        <v>5.564451024762969E-4</v>
      </c>
      <c r="G92" s="33">
        <f t="shared" si="2"/>
        <v>9.5644510247629687E-4</v>
      </c>
      <c r="H92" s="30">
        <f t="shared" si="3"/>
        <v>4207992.6659984114</v>
      </c>
      <c r="I92" s="34">
        <f t="shared" si="8"/>
        <v>-0.19735977130951229</v>
      </c>
      <c r="J92" s="34">
        <f t="shared" si="9"/>
        <v>0</v>
      </c>
      <c r="K92" s="34">
        <f t="shared" si="10"/>
        <v>-0.19735977130951121</v>
      </c>
      <c r="L92" s="34">
        <f t="shared" si="5"/>
        <v>-328.93295218251876</v>
      </c>
      <c r="M92" s="34">
        <f t="shared" si="6"/>
        <v>-328.93295218251876</v>
      </c>
    </row>
    <row r="93" spans="1:13" x14ac:dyDescent="0.25">
      <c r="A93" s="40"/>
      <c r="B93" s="35">
        <v>1.57</v>
      </c>
      <c r="C93" s="31">
        <f t="shared" si="11"/>
        <v>0</v>
      </c>
      <c r="D93" s="32">
        <f t="shared" si="7"/>
        <v>-2.5799999999999844E-2</v>
      </c>
      <c r="E93" s="33">
        <f t="shared" si="0"/>
        <v>1.9999999999999998E-4</v>
      </c>
      <c r="F93" s="33">
        <f t="shared" si="1"/>
        <v>5.5262806740218528E-4</v>
      </c>
      <c r="G93" s="33">
        <f t="shared" si="2"/>
        <v>9.5262806740218525E-4</v>
      </c>
      <c r="H93" s="30">
        <f t="shared" si="3"/>
        <v>4230020.9513230668</v>
      </c>
      <c r="I93" s="34">
        <f t="shared" si="8"/>
        <v>-0.11327703360276412</v>
      </c>
      <c r="J93" s="34">
        <f t="shared" si="9"/>
        <v>0</v>
      </c>
      <c r="K93" s="34">
        <f t="shared" si="10"/>
        <v>-0.11327703360276349</v>
      </c>
      <c r="L93" s="34">
        <f t="shared" si="5"/>
        <v>-188.79505600460584</v>
      </c>
      <c r="M93" s="34">
        <f t="shared" si="6"/>
        <v>-188.79505600460584</v>
      </c>
    </row>
    <row r="94" spans="1:13" x14ac:dyDescent="0.25">
      <c r="A94" s="40"/>
      <c r="B94" s="35">
        <v>1.58</v>
      </c>
      <c r="C94" s="31">
        <f t="shared" si="11"/>
        <v>0</v>
      </c>
      <c r="D94" s="32">
        <f t="shared" si="7"/>
        <v>-2.5199999999999844E-2</v>
      </c>
      <c r="E94" s="33">
        <f t="shared" si="0"/>
        <v>1.9999999999999998E-4</v>
      </c>
      <c r="F94" s="33">
        <f t="shared" si="1"/>
        <v>5.4881103232807377E-4</v>
      </c>
      <c r="G94" s="33">
        <f t="shared" si="2"/>
        <v>9.4881103232807374E-4</v>
      </c>
      <c r="H94" s="30">
        <f t="shared" si="3"/>
        <v>4252281.0806436157</v>
      </c>
      <c r="I94" s="34">
        <f t="shared" si="8"/>
        <v>-2.8309339231967923E-2</v>
      </c>
      <c r="J94" s="34">
        <f t="shared" si="9"/>
        <v>0</v>
      </c>
      <c r="K94" s="34">
        <f t="shared" si="10"/>
        <v>-2.8309339231968572E-2</v>
      </c>
      <c r="L94" s="34">
        <f t="shared" si="5"/>
        <v>-47.182232053280963</v>
      </c>
      <c r="M94" s="34">
        <f t="shared" si="6"/>
        <v>-47.182232053280963</v>
      </c>
    </row>
    <row r="95" spans="1:13" x14ac:dyDescent="0.25">
      <c r="A95" s="40"/>
      <c r="B95" s="35">
        <v>1.59</v>
      </c>
      <c r="C95" s="31">
        <f t="shared" si="11"/>
        <v>0</v>
      </c>
      <c r="D95" s="32">
        <f t="shared" si="7"/>
        <v>-2.4599999999999844E-2</v>
      </c>
      <c r="E95" s="33">
        <f t="shared" si="0"/>
        <v>1.9999999999999998E-4</v>
      </c>
      <c r="F95" s="33">
        <f t="shared" si="1"/>
        <v>5.4499399725396204E-4</v>
      </c>
      <c r="G95" s="33">
        <f t="shared" si="2"/>
        <v>9.4499399725396201E-4</v>
      </c>
      <c r="H95" s="30">
        <f t="shared" si="3"/>
        <v>4274776.7335019009</v>
      </c>
      <c r="I95" s="34">
        <f t="shared" si="8"/>
        <v>5.755735674314693E-2</v>
      </c>
      <c r="J95" s="34">
        <f t="shared" si="9"/>
        <v>0</v>
      </c>
      <c r="K95" s="34">
        <f t="shared" si="10"/>
        <v>5.7557356743144973E-2</v>
      </c>
      <c r="L95" s="34">
        <f t="shared" si="5"/>
        <v>95.928927905241636</v>
      </c>
      <c r="M95" s="34">
        <f t="shared" si="6"/>
        <v>95.928927905241636</v>
      </c>
    </row>
    <row r="96" spans="1:13" x14ac:dyDescent="0.25">
      <c r="A96" s="40"/>
      <c r="B96" s="35">
        <v>1.6</v>
      </c>
      <c r="C96" s="31">
        <f t="shared" si="11"/>
        <v>0</v>
      </c>
      <c r="D96" s="32">
        <f t="shared" si="7"/>
        <v>-2.3999999999999844E-2</v>
      </c>
      <c r="E96" s="33">
        <f t="shared" si="0"/>
        <v>1.9999999999999998E-4</v>
      </c>
      <c r="F96" s="33">
        <f t="shared" si="1"/>
        <v>5.4117696217985053E-4</v>
      </c>
      <c r="G96" s="33">
        <f t="shared" si="2"/>
        <v>9.411769621798505E-4</v>
      </c>
      <c r="H96" s="30">
        <f t="shared" si="3"/>
        <v>4297511.6677167257</v>
      </c>
      <c r="I96" s="34">
        <f t="shared" si="8"/>
        <v>0.14433739804874779</v>
      </c>
      <c r="J96" s="34">
        <f t="shared" si="9"/>
        <v>0</v>
      </c>
      <c r="K96" s="34">
        <f t="shared" si="10"/>
        <v>0.14433739804875109</v>
      </c>
      <c r="L96" s="34">
        <f t="shared" si="5"/>
        <v>240.56233008125187</v>
      </c>
      <c r="M96" s="34">
        <f t="shared" si="6"/>
        <v>240.56233008125187</v>
      </c>
    </row>
    <row r="97" spans="1:13" x14ac:dyDescent="0.25">
      <c r="A97" s="40"/>
      <c r="B97" s="35">
        <v>1.61</v>
      </c>
      <c r="C97" s="31">
        <f t="shared" si="11"/>
        <v>0</v>
      </c>
      <c r="D97" s="32">
        <f t="shared" si="7"/>
        <v>-2.3399999999999845E-2</v>
      </c>
      <c r="E97" s="33">
        <f t="shared" si="0"/>
        <v>1.9999999999999998E-4</v>
      </c>
      <c r="F97" s="33">
        <f t="shared" si="1"/>
        <v>5.3735992710573892E-4</v>
      </c>
      <c r="G97" s="33">
        <f t="shared" si="2"/>
        <v>9.3735992710573888E-4</v>
      </c>
      <c r="H97" s="30">
        <f t="shared" si="3"/>
        <v>4320489.7214765362</v>
      </c>
      <c r="I97" s="34">
        <f t="shared" si="8"/>
        <v>0.23204543518477097</v>
      </c>
      <c r="J97" s="34">
        <f t="shared" si="9"/>
        <v>0</v>
      </c>
      <c r="K97" s="34">
        <f t="shared" si="10"/>
        <v>0.23204543518476969</v>
      </c>
      <c r="L97" s="34">
        <f t="shared" si="5"/>
        <v>386.74239197461623</v>
      </c>
      <c r="M97" s="34">
        <f t="shared" si="6"/>
        <v>386.74239197461623</v>
      </c>
    </row>
    <row r="98" spans="1:13" x14ac:dyDescent="0.25">
      <c r="A98" s="40"/>
      <c r="B98" s="35">
        <v>1.62</v>
      </c>
      <c r="C98" s="31">
        <f t="shared" si="11"/>
        <v>0</v>
      </c>
      <c r="D98" s="32">
        <f t="shared" si="7"/>
        <v>-2.2799999999999845E-2</v>
      </c>
      <c r="E98" s="33">
        <f t="shared" si="0"/>
        <v>1.9999999999999998E-4</v>
      </c>
      <c r="F98" s="33">
        <f t="shared" si="1"/>
        <v>5.335428920316273E-4</v>
      </c>
      <c r="G98" s="33">
        <f t="shared" si="2"/>
        <v>9.3354289203162726E-4</v>
      </c>
      <c r="H98" s="30">
        <f t="shared" si="3"/>
        <v>4343714.8154995777</v>
      </c>
      <c r="I98" s="34">
        <f t="shared" si="8"/>
        <v>0.32069643367026024</v>
      </c>
      <c r="J98" s="34">
        <f t="shared" si="9"/>
        <v>0</v>
      </c>
      <c r="K98" s="34">
        <f t="shared" si="10"/>
        <v>0.32069643367025846</v>
      </c>
      <c r="L98" s="34">
        <f t="shared" si="5"/>
        <v>534.49405611709756</v>
      </c>
      <c r="M98" s="34">
        <f t="shared" si="6"/>
        <v>534.49405611709756</v>
      </c>
    </row>
    <row r="99" spans="1:13" x14ac:dyDescent="0.25">
      <c r="A99" s="40"/>
      <c r="B99" s="35">
        <v>1.63</v>
      </c>
      <c r="C99" s="31">
        <f t="shared" si="11"/>
        <v>0</v>
      </c>
      <c r="D99" s="32">
        <f t="shared" si="7"/>
        <v>-2.2199999999999845E-2</v>
      </c>
      <c r="E99" s="33">
        <f t="shared" si="0"/>
        <v>1.9999999999999998E-4</v>
      </c>
      <c r="F99" s="33">
        <f t="shared" si="1"/>
        <v>5.2972585695751579E-4</v>
      </c>
      <c r="G99" s="33">
        <f t="shared" si="2"/>
        <v>9.2972585695751575E-4</v>
      </c>
      <c r="H99" s="30">
        <f t="shared" si="3"/>
        <v>4367190.9552641036</v>
      </c>
      <c r="I99" s="34">
        <f t="shared" si="8"/>
        <v>0.41030568255619049</v>
      </c>
      <c r="J99" s="34">
        <f t="shared" si="9"/>
        <v>0</v>
      </c>
      <c r="K99" s="34">
        <f t="shared" si="10"/>
        <v>0.41030568255619987</v>
      </c>
      <c r="L99" s="34">
        <f t="shared" si="5"/>
        <v>683.84280426033331</v>
      </c>
      <c r="M99" s="34">
        <f t="shared" si="6"/>
        <v>683.84280426033331</v>
      </c>
    </row>
    <row r="100" spans="1:13" x14ac:dyDescent="0.25">
      <c r="A100" s="40"/>
      <c r="B100" s="35">
        <v>1.64</v>
      </c>
      <c r="C100" s="31">
        <f t="shared" si="11"/>
        <v>0</v>
      </c>
      <c r="D100" s="32">
        <f t="shared" si="7"/>
        <v>-2.1599999999999845E-2</v>
      </c>
      <c r="E100" s="33">
        <f t="shared" ref="E100:E163" si="12">$C$8+$C$20*-C100</f>
        <v>1.9999999999999998E-4</v>
      </c>
      <c r="F100" s="33">
        <f t="shared" ref="F100:F163" si="13">$C$10+$C$21*-D100+$C$19*($C$7+C100)</f>
        <v>5.2590882188340406E-4</v>
      </c>
      <c r="G100" s="33">
        <f t="shared" ref="G100:G163" si="14">E100+F100+$C$9</f>
        <v>9.2590882188340403E-4</v>
      </c>
      <c r="H100" s="30">
        <f t="shared" ref="H100:H163" si="15">$C$11*$C$12/(E100/$C$14+$C$9/$C$24+F100/$C$13)</f>
        <v>4390922.2333113104</v>
      </c>
      <c r="I100" s="34">
        <f t="shared" si="8"/>
        <v>0.5008888032158999</v>
      </c>
      <c r="J100" s="34">
        <f t="shared" si="9"/>
        <v>0</v>
      </c>
      <c r="K100" s="34">
        <f t="shared" si="10"/>
        <v>0.50088880321588281</v>
      </c>
      <c r="L100" s="34">
        <f t="shared" si="5"/>
        <v>834.81467202647161</v>
      </c>
      <c r="M100" s="34">
        <f t="shared" si="6"/>
        <v>834.81467202647161</v>
      </c>
    </row>
    <row r="101" spans="1:13" x14ac:dyDescent="0.25">
      <c r="A101" s="40"/>
      <c r="B101" s="35">
        <v>1.65</v>
      </c>
      <c r="C101" s="31">
        <f t="shared" si="11"/>
        <v>0</v>
      </c>
      <c r="D101" s="32">
        <f t="shared" si="7"/>
        <v>-2.0999999999999845E-2</v>
      </c>
      <c r="E101" s="33">
        <f t="shared" si="12"/>
        <v>1.9999999999999998E-4</v>
      </c>
      <c r="F101" s="33">
        <f t="shared" si="13"/>
        <v>5.2209178680929255E-4</v>
      </c>
      <c r="G101" s="33">
        <f t="shared" si="14"/>
        <v>9.2209178680929252E-4</v>
      </c>
      <c r="H101" s="30">
        <f t="shared" si="15"/>
        <v>4414912.8316237433</v>
      </c>
      <c r="I101" s="34">
        <f t="shared" si="8"/>
        <v>0.59246175842334814</v>
      </c>
      <c r="J101" s="34">
        <f t="shared" si="9"/>
        <v>0</v>
      </c>
      <c r="K101" s="34">
        <f t="shared" si="10"/>
        <v>0.59246175842336168</v>
      </c>
      <c r="L101" s="34">
        <f t="shared" ref="L101:L164" si="16">(H101-$C$27)*($C$20-$C$19)</f>
        <v>987.43626403893632</v>
      </c>
      <c r="M101" s="34">
        <f t="shared" ref="M101:M164" si="17">(H101-$C$27)*$C$21</f>
        <v>987.43626403893632</v>
      </c>
    </row>
    <row r="102" spans="1:13" x14ac:dyDescent="0.25">
      <c r="A102" s="40"/>
      <c r="B102" s="35">
        <v>1.66</v>
      </c>
      <c r="C102" s="31">
        <f t="shared" si="11"/>
        <v>0</v>
      </c>
      <c r="D102" s="32">
        <f t="shared" ref="D102:D136" si="18">D101+($C$7/100)</f>
        <v>-2.0399999999999845E-2</v>
      </c>
      <c r="E102" s="33">
        <f t="shared" si="12"/>
        <v>1.9999999999999998E-4</v>
      </c>
      <c r="F102" s="33">
        <f t="shared" si="13"/>
        <v>5.1827475173518093E-4</v>
      </c>
      <c r="G102" s="33">
        <f t="shared" si="14"/>
        <v>9.182747517351809E-4</v>
      </c>
      <c r="H102" s="30">
        <f t="shared" si="15"/>
        <v>4439167.0240821345</v>
      </c>
      <c r="I102" s="34">
        <f t="shared" ref="I102:I165" si="19">($C$27-H102)*(G102-G101)</f>
        <v>0.68504086173129763</v>
      </c>
      <c r="J102" s="34">
        <f t="shared" ref="J102:J165" si="20">(C102-C101)*($C$19-$C$20)*($C$27-H102)</f>
        <v>0</v>
      </c>
      <c r="K102" s="34">
        <f t="shared" ref="K102:K165" si="21">(D102-D101)*$C$21*-($C$27-H102)</f>
        <v>0.68504086173129386</v>
      </c>
      <c r="L102" s="34">
        <f t="shared" si="16"/>
        <v>1141.7347695521566</v>
      </c>
      <c r="M102" s="34">
        <f t="shared" si="17"/>
        <v>1141.7347695521566</v>
      </c>
    </row>
    <row r="103" spans="1:13" x14ac:dyDescent="0.25">
      <c r="A103" s="40"/>
      <c r="B103" s="35">
        <v>1.67</v>
      </c>
      <c r="C103" s="31">
        <f t="shared" si="11"/>
        <v>0</v>
      </c>
      <c r="D103" s="32">
        <f t="shared" si="18"/>
        <v>-1.9799999999999846E-2</v>
      </c>
      <c r="E103" s="33">
        <f t="shared" si="12"/>
        <v>1.9999999999999998E-4</v>
      </c>
      <c r="F103" s="33">
        <f t="shared" si="13"/>
        <v>5.1445771666106931E-4</v>
      </c>
      <c r="G103" s="33">
        <f t="shared" si="14"/>
        <v>9.1445771666106928E-4</v>
      </c>
      <c r="H103" s="30">
        <f t="shared" si="15"/>
        <v>4463689.1790036326</v>
      </c>
      <c r="I103" s="34">
        <f t="shared" si="19"/>
        <v>0.7786427871594549</v>
      </c>
      <c r="J103" s="34">
        <f t="shared" si="20"/>
        <v>0</v>
      </c>
      <c r="K103" s="34">
        <f t="shared" si="21"/>
        <v>0.77864278715945057</v>
      </c>
      <c r="L103" s="34">
        <f t="shared" si="16"/>
        <v>1297.7379785990845</v>
      </c>
      <c r="M103" s="34">
        <f t="shared" si="17"/>
        <v>1297.7379785990845</v>
      </c>
    </row>
    <row r="104" spans="1:13" x14ac:dyDescent="0.25">
      <c r="A104" s="40"/>
      <c r="B104" s="35">
        <v>1.68</v>
      </c>
      <c r="C104" s="31">
        <f t="shared" si="11"/>
        <v>0</v>
      </c>
      <c r="D104" s="32">
        <f t="shared" si="18"/>
        <v>-1.9199999999999846E-2</v>
      </c>
      <c r="E104" s="33">
        <f t="shared" si="12"/>
        <v>1.9999999999999998E-4</v>
      </c>
      <c r="F104" s="33">
        <f t="shared" si="13"/>
        <v>5.106406815869578E-4</v>
      </c>
      <c r="G104" s="33">
        <f t="shared" si="14"/>
        <v>9.1064068158695777E-4</v>
      </c>
      <c r="H104" s="30">
        <f t="shared" si="15"/>
        <v>4488483.7617646586</v>
      </c>
      <c r="I104" s="34">
        <f t="shared" si="19"/>
        <v>0.87328457920622959</v>
      </c>
      <c r="J104" s="34">
        <f t="shared" si="20"/>
        <v>0</v>
      </c>
      <c r="K104" s="34">
        <f t="shared" si="21"/>
        <v>0.87328457920624958</v>
      </c>
      <c r="L104" s="34">
        <f t="shared" si="16"/>
        <v>1455.474298677083</v>
      </c>
      <c r="M104" s="34">
        <f t="shared" si="17"/>
        <v>1455.474298677083</v>
      </c>
    </row>
    <row r="105" spans="1:13" x14ac:dyDescent="0.25">
      <c r="A105" s="40"/>
      <c r="B105" s="35">
        <v>1.69</v>
      </c>
      <c r="C105" s="31">
        <f t="shared" si="11"/>
        <v>0</v>
      </c>
      <c r="D105" s="32">
        <f t="shared" si="18"/>
        <v>-1.8599999999999846E-2</v>
      </c>
      <c r="E105" s="33">
        <f t="shared" si="12"/>
        <v>1.9999999999999998E-4</v>
      </c>
      <c r="F105" s="33">
        <f t="shared" si="13"/>
        <v>5.0682364651284608E-4</v>
      </c>
      <c r="G105" s="33">
        <f t="shared" si="14"/>
        <v>9.0682364651284604E-4</v>
      </c>
      <c r="H105" s="30">
        <f t="shared" si="15"/>
        <v>4513555.3375116475</v>
      </c>
      <c r="I105" s="34">
        <f t="shared" si="19"/>
        <v>0.96898366319578466</v>
      </c>
      <c r="J105" s="34">
        <f t="shared" si="20"/>
        <v>0</v>
      </c>
      <c r="K105" s="34">
        <f t="shared" si="21"/>
        <v>0.9689836631957518</v>
      </c>
      <c r="L105" s="34">
        <f t="shared" si="16"/>
        <v>1614.9727719929199</v>
      </c>
      <c r="M105" s="34">
        <f t="shared" si="17"/>
        <v>1614.9727719929199</v>
      </c>
    </row>
    <row r="106" spans="1:13" x14ac:dyDescent="0.25">
      <c r="A106" s="40"/>
      <c r="B106" s="35">
        <v>1.7</v>
      </c>
      <c r="C106" s="31">
        <f t="shared" si="11"/>
        <v>0</v>
      </c>
      <c r="D106" s="32">
        <f t="shared" si="18"/>
        <v>-1.7999999999999846E-2</v>
      </c>
      <c r="E106" s="33">
        <f t="shared" si="12"/>
        <v>1.9999999999999998E-4</v>
      </c>
      <c r="F106" s="33">
        <f t="shared" si="13"/>
        <v>5.0300661143873457E-4</v>
      </c>
      <c r="G106" s="33">
        <f t="shared" si="14"/>
        <v>9.0300661143873453E-4</v>
      </c>
      <c r="H106" s="30">
        <f t="shared" si="15"/>
        <v>4538908.573963155</v>
      </c>
      <c r="I106" s="34">
        <f t="shared" si="19"/>
        <v>1.0657578559733765</v>
      </c>
      <c r="J106" s="34">
        <f t="shared" si="20"/>
        <v>0</v>
      </c>
      <c r="K106" s="34">
        <f t="shared" si="21"/>
        <v>1.0657578559734007</v>
      </c>
      <c r="L106" s="34">
        <f t="shared" si="16"/>
        <v>1776.2630932890015</v>
      </c>
      <c r="M106" s="34">
        <f t="shared" si="17"/>
        <v>1776.2630932890015</v>
      </c>
    </row>
    <row r="107" spans="1:13" x14ac:dyDescent="0.25">
      <c r="A107" s="40"/>
      <c r="B107" s="35">
        <v>1.71</v>
      </c>
      <c r="C107" s="31">
        <f t="shared" si="11"/>
        <v>0</v>
      </c>
      <c r="D107" s="32">
        <f t="shared" si="18"/>
        <v>-1.7399999999999846E-2</v>
      </c>
      <c r="E107" s="33">
        <f t="shared" si="12"/>
        <v>1.9999999999999998E-4</v>
      </c>
      <c r="F107" s="33">
        <f t="shared" si="13"/>
        <v>4.9918957636462295E-4</v>
      </c>
      <c r="G107" s="33">
        <f t="shared" si="14"/>
        <v>8.9918957636462291E-4</v>
      </c>
      <c r="H107" s="30">
        <f t="shared" si="15"/>
        <v>4564548.2443069406</v>
      </c>
      <c r="I107" s="34">
        <f t="shared" si="19"/>
        <v>1.1636253769642955</v>
      </c>
      <c r="J107" s="34">
        <f t="shared" si="20"/>
        <v>0</v>
      </c>
      <c r="K107" s="34">
        <f t="shared" si="21"/>
        <v>1.163625376964289</v>
      </c>
      <c r="L107" s="34">
        <f t="shared" si="16"/>
        <v>1939.3756282738157</v>
      </c>
      <c r="M107" s="34">
        <f t="shared" si="17"/>
        <v>1939.3756282738157</v>
      </c>
    </row>
    <row r="108" spans="1:13" x14ac:dyDescent="0.25">
      <c r="A108" s="40"/>
      <c r="B108" s="35">
        <v>1.72</v>
      </c>
      <c r="C108" s="31">
        <f t="shared" si="11"/>
        <v>0</v>
      </c>
      <c r="D108" s="32">
        <f t="shared" si="18"/>
        <v>-1.6799999999999846E-2</v>
      </c>
      <c r="E108" s="33">
        <f t="shared" si="12"/>
        <v>1.9999999999999998E-4</v>
      </c>
      <c r="F108" s="33">
        <f t="shared" si="13"/>
        <v>4.9537254129051133E-4</v>
      </c>
      <c r="G108" s="33">
        <f t="shared" si="14"/>
        <v>8.9537254129051129E-4</v>
      </c>
      <c r="H108" s="30">
        <f t="shared" si="15"/>
        <v>4590479.2301957896</v>
      </c>
      <c r="I108" s="34">
        <f t="shared" si="19"/>
        <v>1.2626048596083257</v>
      </c>
      <c r="J108" s="34">
        <f t="shared" si="20"/>
        <v>0</v>
      </c>
      <c r="K108" s="34">
        <f t="shared" si="21"/>
        <v>1.2626048596083186</v>
      </c>
      <c r="L108" s="34">
        <f t="shared" si="16"/>
        <v>2104.3414326805319</v>
      </c>
      <c r="M108" s="34">
        <f t="shared" si="17"/>
        <v>2104.3414326805319</v>
      </c>
    </row>
    <row r="109" spans="1:13" x14ac:dyDescent="0.25">
      <c r="A109" s="40"/>
      <c r="B109" s="35">
        <v>1.73</v>
      </c>
      <c r="C109" s="31">
        <f t="shared" si="11"/>
        <v>0</v>
      </c>
      <c r="D109" s="32">
        <f t="shared" si="18"/>
        <v>-1.6199999999999846E-2</v>
      </c>
      <c r="E109" s="33">
        <f t="shared" si="12"/>
        <v>1.9999999999999998E-4</v>
      </c>
      <c r="F109" s="33">
        <f t="shared" si="13"/>
        <v>4.9155550621639982E-4</v>
      </c>
      <c r="G109" s="33">
        <f t="shared" si="14"/>
        <v>8.9155550621639978E-4</v>
      </c>
      <c r="H109" s="30">
        <f t="shared" si="15"/>
        <v>4616706.5248460434</v>
      </c>
      <c r="I109" s="34">
        <f t="shared" si="19"/>
        <v>1.3627153631873659</v>
      </c>
      <c r="J109" s="34">
        <f t="shared" si="20"/>
        <v>0</v>
      </c>
      <c r="K109" s="34">
        <f t="shared" si="21"/>
        <v>1.3627153631873972</v>
      </c>
      <c r="L109" s="34">
        <f t="shared" si="16"/>
        <v>2271.1922719789954</v>
      </c>
      <c r="M109" s="34">
        <f t="shared" si="17"/>
        <v>2271.1922719789954</v>
      </c>
    </row>
    <row r="110" spans="1:13" x14ac:dyDescent="0.25">
      <c r="A110" s="40"/>
      <c r="B110" s="35">
        <v>1.74</v>
      </c>
      <c r="C110" s="31">
        <f t="shared" ref="C110:C136" si="22">$C$36</f>
        <v>0</v>
      </c>
      <c r="D110" s="32">
        <f t="shared" si="18"/>
        <v>-1.5599999999999847E-2</v>
      </c>
      <c r="E110" s="33">
        <f t="shared" si="12"/>
        <v>1.9999999999999998E-4</v>
      </c>
      <c r="F110" s="33">
        <f t="shared" si="13"/>
        <v>4.8773847114228815E-4</v>
      </c>
      <c r="G110" s="33">
        <f t="shared" si="14"/>
        <v>8.8773847114228816E-4</v>
      </c>
      <c r="H110" s="30">
        <f t="shared" si="15"/>
        <v>4643235.2362429565</v>
      </c>
      <c r="I110" s="34">
        <f t="shared" si="19"/>
        <v>1.4639763850604064</v>
      </c>
      <c r="J110" s="34">
        <f t="shared" si="20"/>
        <v>0</v>
      </c>
      <c r="K110" s="34">
        <f t="shared" si="21"/>
        <v>1.4639763850603982</v>
      </c>
      <c r="L110" s="34">
        <f t="shared" si="16"/>
        <v>2439.9606417673308</v>
      </c>
      <c r="M110" s="34">
        <f t="shared" si="17"/>
        <v>2439.9606417673308</v>
      </c>
    </row>
    <row r="111" spans="1:13" x14ac:dyDescent="0.25">
      <c r="A111" s="40"/>
      <c r="B111" s="35">
        <v>1.75</v>
      </c>
      <c r="C111" s="31">
        <f t="shared" si="22"/>
        <v>0</v>
      </c>
      <c r="D111" s="32">
        <f t="shared" si="18"/>
        <v>-1.4999999999999847E-2</v>
      </c>
      <c r="E111" s="33">
        <f t="shared" si="12"/>
        <v>1.9999999999999998E-4</v>
      </c>
      <c r="F111" s="33">
        <f t="shared" si="13"/>
        <v>4.8392143606817658E-4</v>
      </c>
      <c r="G111" s="33">
        <f t="shared" si="14"/>
        <v>8.8392143606817655E-4</v>
      </c>
      <c r="H111" s="30">
        <f t="shared" si="15"/>
        <v>4670070.5904571991</v>
      </c>
      <c r="I111" s="34">
        <f t="shared" si="19"/>
        <v>1.5664078733223796</v>
      </c>
      <c r="J111" s="34">
        <f t="shared" si="20"/>
        <v>0</v>
      </c>
      <c r="K111" s="34">
        <f t="shared" si="21"/>
        <v>1.566407873322371</v>
      </c>
      <c r="L111" s="34">
        <f t="shared" si="16"/>
        <v>2610.6797888706187</v>
      </c>
      <c r="M111" s="34">
        <f t="shared" si="17"/>
        <v>2610.6797888706187</v>
      </c>
    </row>
    <row r="112" spans="1:13" x14ac:dyDescent="0.25">
      <c r="A112" s="40"/>
      <c r="B112" s="35">
        <v>1.76</v>
      </c>
      <c r="C112" s="31">
        <f t="shared" si="22"/>
        <v>0</v>
      </c>
      <c r="D112" s="32">
        <f t="shared" si="18"/>
        <v>-1.4399999999999847E-2</v>
      </c>
      <c r="E112" s="33">
        <f t="shared" si="12"/>
        <v>1.9999999999999998E-4</v>
      </c>
      <c r="F112" s="33">
        <f t="shared" si="13"/>
        <v>4.8010440099406496E-4</v>
      </c>
      <c r="G112" s="33">
        <f t="shared" si="14"/>
        <v>8.8010440099406493E-4</v>
      </c>
      <c r="H112" s="30">
        <f t="shared" si="15"/>
        <v>4697217.9350770423</v>
      </c>
      <c r="I112" s="34">
        <f t="shared" si="19"/>
        <v>1.6700302399053164</v>
      </c>
      <c r="J112" s="34">
        <f t="shared" si="20"/>
        <v>0</v>
      </c>
      <c r="K112" s="34">
        <f t="shared" si="21"/>
        <v>1.6700302399053071</v>
      </c>
      <c r="L112" s="34">
        <f t="shared" si="16"/>
        <v>2783.3837331755126</v>
      </c>
      <c r="M112" s="34">
        <f t="shared" si="17"/>
        <v>2783.3837331755126</v>
      </c>
    </row>
    <row r="113" spans="1:13" x14ac:dyDescent="0.25">
      <c r="A113" s="40"/>
      <c r="B113" s="35">
        <v>1.77</v>
      </c>
      <c r="C113" s="31">
        <f t="shared" si="22"/>
        <v>0</v>
      </c>
      <c r="D113" s="32">
        <f t="shared" si="18"/>
        <v>-1.3799999999999847E-2</v>
      </c>
      <c r="E113" s="33">
        <f t="shared" si="12"/>
        <v>1.9999999999999998E-4</v>
      </c>
      <c r="F113" s="33">
        <f t="shared" si="13"/>
        <v>4.762873659199534E-4</v>
      </c>
      <c r="G113" s="33">
        <f t="shared" si="14"/>
        <v>8.7628736591995342E-4</v>
      </c>
      <c r="H113" s="30">
        <f t="shared" si="15"/>
        <v>4724682.7427609451</v>
      </c>
      <c r="I113" s="34">
        <f t="shared" si="19"/>
        <v>1.7748643741384531</v>
      </c>
      <c r="J113" s="34">
        <f t="shared" si="20"/>
        <v>0</v>
      </c>
      <c r="K113" s="34">
        <f t="shared" si="21"/>
        <v>1.7748643741384937</v>
      </c>
      <c r="L113" s="34">
        <f t="shared" si="16"/>
        <v>2958.1072902308238</v>
      </c>
      <c r="M113" s="34">
        <f t="shared" si="17"/>
        <v>2958.1072902308238</v>
      </c>
    </row>
    <row r="114" spans="1:13" x14ac:dyDescent="0.25">
      <c r="A114" s="40"/>
      <c r="B114" s="35">
        <v>1.78</v>
      </c>
      <c r="C114" s="31">
        <f t="shared" si="22"/>
        <v>0</v>
      </c>
      <c r="D114" s="32">
        <f t="shared" si="18"/>
        <v>-1.3199999999999847E-2</v>
      </c>
      <c r="E114" s="33">
        <f t="shared" si="12"/>
        <v>1.9999999999999998E-4</v>
      </c>
      <c r="F114" s="33">
        <f t="shared" si="13"/>
        <v>4.7247033084584178E-4</v>
      </c>
      <c r="G114" s="33">
        <f t="shared" si="14"/>
        <v>8.7247033084584169E-4</v>
      </c>
      <c r="H114" s="30">
        <f t="shared" si="15"/>
        <v>4752470.6149155106</v>
      </c>
      <c r="I114" s="34">
        <f t="shared" si="19"/>
        <v>1.8809316567874632</v>
      </c>
      <c r="J114" s="34">
        <f t="shared" si="20"/>
        <v>0</v>
      </c>
      <c r="K114" s="34">
        <f t="shared" si="21"/>
        <v>1.8809316567873995</v>
      </c>
      <c r="L114" s="34">
        <f t="shared" si="16"/>
        <v>3134.8860946456662</v>
      </c>
      <c r="M114" s="34">
        <f t="shared" si="17"/>
        <v>3134.8860946456662</v>
      </c>
    </row>
    <row r="115" spans="1:13" x14ac:dyDescent="0.25">
      <c r="A115" s="40"/>
      <c r="B115" s="35">
        <v>1.79</v>
      </c>
      <c r="C115" s="31">
        <f t="shared" si="22"/>
        <v>0</v>
      </c>
      <c r="D115" s="32">
        <f t="shared" si="18"/>
        <v>-1.2599999999999847E-2</v>
      </c>
      <c r="E115" s="33">
        <f t="shared" si="12"/>
        <v>1.9999999999999998E-4</v>
      </c>
      <c r="F115" s="33">
        <f t="shared" si="13"/>
        <v>4.6865329577173016E-4</v>
      </c>
      <c r="G115" s="33">
        <f t="shared" si="14"/>
        <v>8.6865329577173018E-4</v>
      </c>
      <c r="H115" s="30">
        <f t="shared" si="15"/>
        <v>4780587.2855039984</v>
      </c>
      <c r="I115" s="34">
        <f t="shared" si="19"/>
        <v>1.9882539745908536</v>
      </c>
      <c r="J115" s="34">
        <f t="shared" si="20"/>
        <v>0</v>
      </c>
      <c r="K115" s="34">
        <f t="shared" si="21"/>
        <v>1.9882539745908991</v>
      </c>
      <c r="L115" s="34">
        <f t="shared" si="16"/>
        <v>3313.7566243181659</v>
      </c>
      <c r="M115" s="34">
        <f t="shared" si="17"/>
        <v>3313.7566243181659</v>
      </c>
    </row>
    <row r="116" spans="1:13" x14ac:dyDescent="0.25">
      <c r="A116" s="40"/>
      <c r="B116" s="35">
        <v>1.8</v>
      </c>
      <c r="C116" s="31">
        <f t="shared" si="22"/>
        <v>0</v>
      </c>
      <c r="D116" s="32">
        <f t="shared" si="18"/>
        <v>-1.1999999999999848E-2</v>
      </c>
      <c r="E116" s="33">
        <f t="shared" si="12"/>
        <v>1.9999999999999998E-4</v>
      </c>
      <c r="F116" s="33">
        <f t="shared" si="13"/>
        <v>4.648362606976186E-4</v>
      </c>
      <c r="G116" s="33">
        <f t="shared" si="14"/>
        <v>8.6483626069761856E-4</v>
      </c>
      <c r="H116" s="30">
        <f t="shared" si="15"/>
        <v>4809038.6249908376</v>
      </c>
      <c r="I116" s="34">
        <f t="shared" si="19"/>
        <v>2.0968537353176324</v>
      </c>
      <c r="J116" s="34">
        <f t="shared" si="20"/>
        <v>0</v>
      </c>
      <c r="K116" s="34">
        <f t="shared" si="21"/>
        <v>2.0968537353176209</v>
      </c>
      <c r="L116" s="34">
        <f t="shared" si="16"/>
        <v>3494.7562255293687</v>
      </c>
      <c r="M116" s="34">
        <f t="shared" si="17"/>
        <v>3494.7562255293687</v>
      </c>
    </row>
    <row r="117" spans="1:13" x14ac:dyDescent="0.25">
      <c r="A117" s="40"/>
      <c r="B117" s="35">
        <v>1.81</v>
      </c>
      <c r="C117" s="31">
        <f t="shared" si="22"/>
        <v>0</v>
      </c>
      <c r="D117" s="32">
        <f t="shared" si="18"/>
        <v>-1.1399999999999848E-2</v>
      </c>
      <c r="E117" s="33">
        <f t="shared" si="12"/>
        <v>1.9999999999999998E-4</v>
      </c>
      <c r="F117" s="33">
        <f t="shared" si="13"/>
        <v>4.6101922562350698E-4</v>
      </c>
      <c r="G117" s="33">
        <f t="shared" si="14"/>
        <v>8.6101922562350694E-4</v>
      </c>
      <c r="H117" s="30">
        <f t="shared" si="15"/>
        <v>4837830.6444278257</v>
      </c>
      <c r="I117" s="34">
        <f t="shared" si="19"/>
        <v>2.2067538833631195</v>
      </c>
      <c r="J117" s="34">
        <f t="shared" si="20"/>
        <v>0</v>
      </c>
      <c r="K117" s="34">
        <f t="shared" si="21"/>
        <v>2.2067538833631071</v>
      </c>
      <c r="L117" s="34">
        <f t="shared" si="16"/>
        <v>3677.9231389385127</v>
      </c>
      <c r="M117" s="34">
        <f t="shared" si="17"/>
        <v>3677.9231389385127</v>
      </c>
    </row>
    <row r="118" spans="1:13" x14ac:dyDescent="0.25">
      <c r="A118" s="40"/>
      <c r="B118" s="35">
        <v>1.82</v>
      </c>
      <c r="C118" s="31">
        <f t="shared" si="22"/>
        <v>0</v>
      </c>
      <c r="D118" s="32">
        <f t="shared" si="18"/>
        <v>-1.0799999999999848E-2</v>
      </c>
      <c r="E118" s="33">
        <f t="shared" si="12"/>
        <v>1.9999999999999998E-4</v>
      </c>
      <c r="F118" s="33">
        <f t="shared" si="13"/>
        <v>4.5720219054939541E-4</v>
      </c>
      <c r="G118" s="33">
        <f t="shared" si="14"/>
        <v>8.5720219054939543E-4</v>
      </c>
      <c r="H118" s="30">
        <f t="shared" si="15"/>
        <v>4866969.4996880088</v>
      </c>
      <c r="I118" s="34">
        <f t="shared" si="19"/>
        <v>2.3179779159106344</v>
      </c>
      <c r="J118" s="34">
        <f t="shared" si="20"/>
        <v>0</v>
      </c>
      <c r="K118" s="34">
        <f t="shared" si="21"/>
        <v>2.3179779159106872</v>
      </c>
      <c r="L118" s="34">
        <f t="shared" si="16"/>
        <v>3863.2965265178127</v>
      </c>
      <c r="M118" s="34">
        <f t="shared" si="17"/>
        <v>3863.2965265178127</v>
      </c>
    </row>
    <row r="119" spans="1:13" x14ac:dyDescent="0.25">
      <c r="A119" s="40"/>
      <c r="B119" s="35">
        <v>1.83</v>
      </c>
      <c r="C119" s="31">
        <f t="shared" si="22"/>
        <v>0</v>
      </c>
      <c r="D119" s="32">
        <f t="shared" si="18"/>
        <v>-1.0199999999999848E-2</v>
      </c>
      <c r="E119" s="33">
        <f t="shared" si="12"/>
        <v>1.9999999999999998E-4</v>
      </c>
      <c r="F119" s="33">
        <f t="shared" si="13"/>
        <v>4.5338515547528379E-4</v>
      </c>
      <c r="G119" s="33">
        <f t="shared" si="14"/>
        <v>8.5338515547528371E-4</v>
      </c>
      <c r="H119" s="30">
        <f t="shared" si="15"/>
        <v>4896461.4958534967</v>
      </c>
      <c r="I119" s="34">
        <f t="shared" si="19"/>
        <v>2.4305498996800017</v>
      </c>
      <c r="J119" s="34">
        <f t="shared" si="20"/>
        <v>0</v>
      </c>
      <c r="K119" s="34">
        <f t="shared" si="21"/>
        <v>2.4305498996799191</v>
      </c>
      <c r="L119" s="34">
        <f t="shared" si="16"/>
        <v>4050.916499466533</v>
      </c>
      <c r="M119" s="34">
        <f t="shared" si="17"/>
        <v>4050.916499466533</v>
      </c>
    </row>
    <row r="120" spans="1:13" x14ac:dyDescent="0.25">
      <c r="A120" s="40"/>
      <c r="B120" s="35">
        <v>1.84</v>
      </c>
      <c r="C120" s="31">
        <f t="shared" si="22"/>
        <v>0</v>
      </c>
      <c r="D120" s="32">
        <f t="shared" si="18"/>
        <v>-9.5999999999998482E-3</v>
      </c>
      <c r="E120" s="33">
        <f t="shared" si="12"/>
        <v>1.9999999999999998E-4</v>
      </c>
      <c r="F120" s="33">
        <f t="shared" si="13"/>
        <v>4.4956812040117218E-4</v>
      </c>
      <c r="G120" s="33">
        <f t="shared" si="14"/>
        <v>8.4956812040117219E-4</v>
      </c>
      <c r="H120" s="30">
        <f t="shared" si="15"/>
        <v>4926313.0917637646</v>
      </c>
      <c r="I120" s="34">
        <f t="shared" si="19"/>
        <v>2.54449448828756</v>
      </c>
      <c r="J120" s="34">
        <f t="shared" si="20"/>
        <v>0</v>
      </c>
      <c r="K120" s="34">
        <f t="shared" si="21"/>
        <v>2.5444944882876182</v>
      </c>
      <c r="L120" s="34">
        <f t="shared" si="16"/>
        <v>4240.8241471460315</v>
      </c>
      <c r="M120" s="34">
        <f t="shared" si="17"/>
        <v>4240.8241471460315</v>
      </c>
    </row>
    <row r="121" spans="1:13" x14ac:dyDescent="0.25">
      <c r="A121" s="40"/>
      <c r="B121" s="35">
        <v>1.85</v>
      </c>
      <c r="C121" s="31">
        <f t="shared" si="22"/>
        <v>0</v>
      </c>
      <c r="D121" s="32">
        <f t="shared" si="18"/>
        <v>-8.9999999999998484E-3</v>
      </c>
      <c r="E121" s="33">
        <f t="shared" si="12"/>
        <v>1.9999999999999998E-4</v>
      </c>
      <c r="F121" s="33">
        <f t="shared" si="13"/>
        <v>4.4575108532706061E-4</v>
      </c>
      <c r="G121" s="33">
        <f t="shared" si="14"/>
        <v>8.4575108532706058E-4</v>
      </c>
      <c r="H121" s="30">
        <f t="shared" si="15"/>
        <v>4956530.9047313714</v>
      </c>
      <c r="I121" s="34">
        <f t="shared" si="19"/>
        <v>2.6598369402479323</v>
      </c>
      <c r="J121" s="34">
        <f t="shared" si="20"/>
        <v>0</v>
      </c>
      <c r="K121" s="34">
        <f t="shared" si="21"/>
        <v>2.6598369402479176</v>
      </c>
      <c r="L121" s="34">
        <f t="shared" si="16"/>
        <v>4433.0615670798634</v>
      </c>
      <c r="M121" s="34">
        <f t="shared" si="17"/>
        <v>4433.0615670798634</v>
      </c>
    </row>
    <row r="122" spans="1:13" x14ac:dyDescent="0.25">
      <c r="A122" s="40"/>
      <c r="B122" s="35">
        <v>1.86</v>
      </c>
      <c r="C122" s="31">
        <f t="shared" si="22"/>
        <v>0</v>
      </c>
      <c r="D122" s="32">
        <f t="shared" si="18"/>
        <v>-8.3999999999998486E-3</v>
      </c>
      <c r="E122" s="33">
        <f t="shared" si="12"/>
        <v>1.9999999999999998E-4</v>
      </c>
      <c r="F122" s="33">
        <f t="shared" si="13"/>
        <v>4.4193405025294899E-4</v>
      </c>
      <c r="G122" s="33">
        <f t="shared" si="14"/>
        <v>8.4193405025294896E-4</v>
      </c>
      <c r="H122" s="30">
        <f t="shared" si="15"/>
        <v>4987121.7154322965</v>
      </c>
      <c r="I122" s="34">
        <f t="shared" si="19"/>
        <v>2.7766031376388725</v>
      </c>
      <c r="J122" s="34">
        <f t="shared" si="20"/>
        <v>0</v>
      </c>
      <c r="K122" s="34">
        <f t="shared" si="21"/>
        <v>2.7766031376388569</v>
      </c>
      <c r="L122" s="34">
        <f t="shared" si="16"/>
        <v>4627.6718960647631</v>
      </c>
      <c r="M122" s="34">
        <f t="shared" si="17"/>
        <v>4627.6718960647631</v>
      </c>
    </row>
    <row r="123" spans="1:13" x14ac:dyDescent="0.25">
      <c r="A123" s="40"/>
      <c r="B123" s="35">
        <v>1.87</v>
      </c>
      <c r="C123" s="31">
        <f t="shared" si="22"/>
        <v>0</v>
      </c>
      <c r="D123" s="32">
        <f t="shared" si="18"/>
        <v>-7.7999999999998487E-3</v>
      </c>
      <c r="E123" s="33">
        <f t="shared" si="12"/>
        <v>1.9999999999999998E-4</v>
      </c>
      <c r="F123" s="33">
        <f t="shared" si="13"/>
        <v>4.3811701517883737E-4</v>
      </c>
      <c r="G123" s="33">
        <f t="shared" si="14"/>
        <v>8.3811701517883734E-4</v>
      </c>
      <c r="H123" s="30">
        <f t="shared" si="15"/>
        <v>5018092.472978483</v>
      </c>
      <c r="I123" s="34">
        <f t="shared" si="19"/>
        <v>2.8948196054644733</v>
      </c>
      <c r="J123" s="34">
        <f t="shared" si="20"/>
        <v>0</v>
      </c>
      <c r="K123" s="34">
        <f t="shared" si="21"/>
        <v>2.8948196054644573</v>
      </c>
      <c r="L123" s="34">
        <f t="shared" si="16"/>
        <v>4824.6993424407628</v>
      </c>
      <c r="M123" s="34">
        <f t="shared" si="17"/>
        <v>4824.6993424407628</v>
      </c>
    </row>
    <row r="124" spans="1:13" x14ac:dyDescent="0.25">
      <c r="A124" s="40"/>
      <c r="B124" s="35">
        <v>1.88</v>
      </c>
      <c r="C124" s="31">
        <f t="shared" si="22"/>
        <v>0</v>
      </c>
      <c r="D124" s="32">
        <f t="shared" si="18"/>
        <v>-7.1999999999998489E-3</v>
      </c>
      <c r="E124" s="33">
        <f t="shared" si="12"/>
        <v>1.9999999999999998E-4</v>
      </c>
      <c r="F124" s="33">
        <f t="shared" si="13"/>
        <v>4.3429998010472581E-4</v>
      </c>
      <c r="G124" s="33">
        <f t="shared" si="14"/>
        <v>8.3429998010472572E-4</v>
      </c>
      <c r="H124" s="30">
        <f t="shared" si="15"/>
        <v>5049450.3001805916</v>
      </c>
      <c r="I124" s="34">
        <f t="shared" si="19"/>
        <v>3.0145135317428533</v>
      </c>
      <c r="J124" s="34">
        <f t="shared" si="20"/>
        <v>0</v>
      </c>
      <c r="K124" s="34">
        <f t="shared" si="21"/>
        <v>3.0145135317428369</v>
      </c>
      <c r="L124" s="34">
        <f t="shared" si="16"/>
        <v>5024.1892195713954</v>
      </c>
      <c r="M124" s="34">
        <f t="shared" si="17"/>
        <v>5024.1892195713954</v>
      </c>
    </row>
    <row r="125" spans="1:13" x14ac:dyDescent="0.25">
      <c r="A125" s="40"/>
      <c r="B125" s="35">
        <v>1.89</v>
      </c>
      <c r="C125" s="31">
        <f t="shared" si="22"/>
        <v>0</v>
      </c>
      <c r="D125" s="32">
        <f t="shared" si="18"/>
        <v>-6.599999999999849E-3</v>
      </c>
      <c r="E125" s="33">
        <f t="shared" si="12"/>
        <v>1.9999999999999998E-4</v>
      </c>
      <c r="F125" s="33">
        <f t="shared" si="13"/>
        <v>4.3048294503061419E-4</v>
      </c>
      <c r="G125" s="33">
        <f t="shared" si="14"/>
        <v>8.3048294503061421E-4</v>
      </c>
      <c r="H125" s="30">
        <f t="shared" si="15"/>
        <v>5081202.499009301</v>
      </c>
      <c r="I125" s="34">
        <f t="shared" si="19"/>
        <v>3.1357127883521136</v>
      </c>
      <c r="J125" s="34">
        <f t="shared" si="20"/>
        <v>0</v>
      </c>
      <c r="K125" s="34">
        <f t="shared" si="21"/>
        <v>3.1357127883521856</v>
      </c>
      <c r="L125" s="34">
        <f t="shared" si="16"/>
        <v>5226.1879805869767</v>
      </c>
      <c r="M125" s="34">
        <f t="shared" si="17"/>
        <v>5226.1879805869767</v>
      </c>
    </row>
    <row r="126" spans="1:13" x14ac:dyDescent="0.25">
      <c r="A126" s="40"/>
      <c r="B126" s="35">
        <v>1.9</v>
      </c>
      <c r="C126" s="31">
        <f t="shared" si="22"/>
        <v>0</v>
      </c>
      <c r="D126" s="32">
        <f t="shared" si="18"/>
        <v>-5.9999999999998492E-3</v>
      </c>
      <c r="E126" s="33">
        <f t="shared" si="12"/>
        <v>1.9999999999999998E-4</v>
      </c>
      <c r="F126" s="33">
        <f t="shared" si="13"/>
        <v>4.2666590995650263E-4</v>
      </c>
      <c r="G126" s="33">
        <f t="shared" si="14"/>
        <v>8.2666590995650259E-4</v>
      </c>
      <c r="H126" s="30">
        <f t="shared" si="15"/>
        <v>5113356.5562639618</v>
      </c>
      <c r="I126" s="34">
        <f t="shared" si="19"/>
        <v>3.2584459526682363</v>
      </c>
      <c r="J126" s="34">
        <f t="shared" si="20"/>
        <v>0</v>
      </c>
      <c r="K126" s="34">
        <f t="shared" si="21"/>
        <v>3.2584459526682186</v>
      </c>
      <c r="L126" s="34">
        <f t="shared" si="16"/>
        <v>5430.7432544470321</v>
      </c>
      <c r="M126" s="34">
        <f t="shared" si="17"/>
        <v>5430.7432544470321</v>
      </c>
    </row>
    <row r="127" spans="1:13" x14ac:dyDescent="0.25">
      <c r="A127" s="40"/>
      <c r="B127" s="35">
        <v>1.91</v>
      </c>
      <c r="C127" s="31">
        <f t="shared" si="22"/>
        <v>0</v>
      </c>
      <c r="D127" s="32">
        <f t="shared" si="18"/>
        <v>-5.3999999999998494E-3</v>
      </c>
      <c r="E127" s="33">
        <f t="shared" si="12"/>
        <v>1.9999999999999998E-4</v>
      </c>
      <c r="F127" s="33">
        <f t="shared" si="13"/>
        <v>4.2284887488239101E-4</v>
      </c>
      <c r="G127" s="33">
        <f t="shared" si="14"/>
        <v>8.2284887488239097E-4</v>
      </c>
      <c r="H127" s="30">
        <f t="shared" si="15"/>
        <v>5145920.1494578654</v>
      </c>
      <c r="I127" s="34">
        <f t="shared" si="19"/>
        <v>3.3827423300284689</v>
      </c>
      <c r="J127" s="34">
        <f t="shared" si="20"/>
        <v>0</v>
      </c>
      <c r="K127" s="34">
        <f t="shared" si="21"/>
        <v>3.3827423300284498</v>
      </c>
      <c r="L127" s="34">
        <f t="shared" si="16"/>
        <v>5637.9038833807517</v>
      </c>
      <c r="M127" s="34">
        <f t="shared" si="17"/>
        <v>5637.9038833807517</v>
      </c>
    </row>
    <row r="128" spans="1:13" x14ac:dyDescent="0.25">
      <c r="A128" s="40"/>
      <c r="B128" s="35">
        <v>1.92</v>
      </c>
      <c r="C128" s="31">
        <f t="shared" si="22"/>
        <v>0</v>
      </c>
      <c r="D128" s="32">
        <f t="shared" si="18"/>
        <v>-4.7999999999998495E-3</v>
      </c>
      <c r="E128" s="33">
        <f t="shared" si="12"/>
        <v>1.9999999999999998E-4</v>
      </c>
      <c r="F128" s="33">
        <f t="shared" si="13"/>
        <v>4.1903183980827939E-4</v>
      </c>
      <c r="G128" s="33">
        <f t="shared" si="14"/>
        <v>8.1903183980827935E-4</v>
      </c>
      <c r="H128" s="30">
        <f t="shared" si="15"/>
        <v>5178901.1529298127</v>
      </c>
      <c r="I128" s="34">
        <f t="shared" si="19"/>
        <v>3.5086319770602885</v>
      </c>
      <c r="J128" s="34">
        <f t="shared" si="20"/>
        <v>0</v>
      </c>
      <c r="K128" s="34">
        <f t="shared" si="21"/>
        <v>3.508631977060269</v>
      </c>
      <c r="L128" s="34">
        <f t="shared" si="16"/>
        <v>5847.7199617671167</v>
      </c>
      <c r="M128" s="34">
        <f t="shared" si="17"/>
        <v>5847.7199617671167</v>
      </c>
    </row>
    <row r="129" spans="1:13" x14ac:dyDescent="0.25">
      <c r="A129" s="40"/>
      <c r="B129" s="35">
        <v>1.93</v>
      </c>
      <c r="C129" s="31">
        <f t="shared" si="22"/>
        <v>0</v>
      </c>
      <c r="D129" s="32">
        <f t="shared" si="18"/>
        <v>-4.1999999999998497E-3</v>
      </c>
      <c r="E129" s="33">
        <f t="shared" si="12"/>
        <v>1.9999999999999998E-4</v>
      </c>
      <c r="F129" s="33">
        <f t="shared" si="13"/>
        <v>4.1521480473416782E-4</v>
      </c>
      <c r="G129" s="33">
        <f t="shared" si="14"/>
        <v>8.1521480473416774E-4</v>
      </c>
      <c r="H129" s="30">
        <f t="shared" si="15"/>
        <v>5212307.64419223</v>
      </c>
      <c r="I129" s="34">
        <f t="shared" si="19"/>
        <v>3.6361457259119385</v>
      </c>
      <c r="J129" s="34">
        <f t="shared" si="20"/>
        <v>0</v>
      </c>
      <c r="K129" s="34">
        <f t="shared" si="21"/>
        <v>3.6361457259119185</v>
      </c>
      <c r="L129" s="34">
        <f t="shared" si="16"/>
        <v>6060.2428765198656</v>
      </c>
      <c r="M129" s="34">
        <f t="shared" si="17"/>
        <v>6060.2428765198656</v>
      </c>
    </row>
    <row r="130" spans="1:13" x14ac:dyDescent="0.25">
      <c r="A130" s="40"/>
      <c r="B130" s="35">
        <v>1.94</v>
      </c>
      <c r="C130" s="31">
        <f t="shared" si="22"/>
        <v>0</v>
      </c>
      <c r="D130" s="32">
        <f t="shared" si="18"/>
        <v>-3.5999999999998498E-3</v>
      </c>
      <c r="E130" s="33">
        <f t="shared" si="12"/>
        <v>1.9999999999999998E-4</v>
      </c>
      <c r="F130" s="33">
        <f t="shared" si="13"/>
        <v>4.1139776966005621E-4</v>
      </c>
      <c r="G130" s="33">
        <f t="shared" si="14"/>
        <v>8.1139776966005623E-4</v>
      </c>
      <c r="H130" s="30">
        <f t="shared" si="15"/>
        <v>5246147.9105265671</v>
      </c>
      <c r="I130" s="34">
        <f t="shared" si="19"/>
        <v>3.7653152094272753</v>
      </c>
      <c r="J130" s="34">
        <f t="shared" si="20"/>
        <v>0</v>
      </c>
      <c r="K130" s="34">
        <f t="shared" si="21"/>
        <v>3.7653152094273614</v>
      </c>
      <c r="L130" s="34">
        <f t="shared" si="16"/>
        <v>6275.5253490456034</v>
      </c>
      <c r="M130" s="34">
        <f t="shared" si="17"/>
        <v>6275.5253490456034</v>
      </c>
    </row>
    <row r="131" spans="1:13" x14ac:dyDescent="0.25">
      <c r="A131" s="40"/>
      <c r="B131" s="35">
        <v>1.95</v>
      </c>
      <c r="C131" s="31">
        <f t="shared" si="22"/>
        <v>0</v>
      </c>
      <c r="D131" s="32">
        <f t="shared" si="18"/>
        <v>-2.99999999999985E-3</v>
      </c>
      <c r="E131" s="33">
        <f t="shared" si="12"/>
        <v>1.9999999999999998E-4</v>
      </c>
      <c r="F131" s="33">
        <f t="shared" si="13"/>
        <v>4.0758073458594464E-4</v>
      </c>
      <c r="G131" s="33">
        <f t="shared" si="14"/>
        <v>8.0758073458594461E-4</v>
      </c>
      <c r="H131" s="30">
        <f t="shared" si="15"/>
        <v>5280430.4558372963</v>
      </c>
      <c r="I131" s="34">
        <f t="shared" si="19"/>
        <v>3.8961728873082566</v>
      </c>
      <c r="J131" s="34">
        <f t="shared" si="20"/>
        <v>0</v>
      </c>
      <c r="K131" s="34">
        <f t="shared" si="21"/>
        <v>3.8961728873082349</v>
      </c>
      <c r="L131" s="34">
        <f t="shared" si="16"/>
        <v>6493.6214788470597</v>
      </c>
      <c r="M131" s="34">
        <f t="shared" si="17"/>
        <v>6493.6214788470597</v>
      </c>
    </row>
    <row r="132" spans="1:13" x14ac:dyDescent="0.25">
      <c r="A132" s="40"/>
      <c r="B132" s="35">
        <v>1.96</v>
      </c>
      <c r="C132" s="31">
        <f t="shared" si="22"/>
        <v>0</v>
      </c>
      <c r="D132" s="32">
        <f t="shared" si="18"/>
        <v>-2.3999999999998502E-3</v>
      </c>
      <c r="E132" s="33">
        <f t="shared" si="12"/>
        <v>1.9999999999999998E-4</v>
      </c>
      <c r="F132" s="33">
        <f t="shared" si="13"/>
        <v>4.0376369951183302E-4</v>
      </c>
      <c r="G132" s="33">
        <f t="shared" si="14"/>
        <v>8.0376369951183299E-4</v>
      </c>
      <c r="H132" s="30">
        <f t="shared" si="15"/>
        <v>5315164.0077764122</v>
      </c>
      <c r="I132" s="34">
        <f t="shared" si="19"/>
        <v>4.0287520733083388</v>
      </c>
      <c r="J132" s="34">
        <f t="shared" si="20"/>
        <v>0</v>
      </c>
      <c r="K132" s="34">
        <f t="shared" si="21"/>
        <v>4.0287520733083166</v>
      </c>
      <c r="L132" s="34">
        <f t="shared" si="16"/>
        <v>6714.5867888471967</v>
      </c>
      <c r="M132" s="34">
        <f t="shared" si="17"/>
        <v>6714.5867888471967</v>
      </c>
    </row>
    <row r="133" spans="1:13" x14ac:dyDescent="0.25">
      <c r="A133" s="40"/>
      <c r="B133" s="35">
        <v>1.97</v>
      </c>
      <c r="C133" s="31">
        <f t="shared" si="22"/>
        <v>0</v>
      </c>
      <c r="D133" s="32">
        <f t="shared" si="18"/>
        <v>-1.7999999999998503E-3</v>
      </c>
      <c r="E133" s="33">
        <f t="shared" si="12"/>
        <v>1.9999999999999998E-4</v>
      </c>
      <c r="F133" s="33">
        <f t="shared" si="13"/>
        <v>3.999466644377214E-4</v>
      </c>
      <c r="G133" s="33">
        <f t="shared" si="14"/>
        <v>7.9994666443772137E-4</v>
      </c>
      <c r="H133" s="30">
        <f t="shared" si="15"/>
        <v>5350357.5251509706</v>
      </c>
      <c r="I133" s="34">
        <f t="shared" si="19"/>
        <v>4.1630869635083849</v>
      </c>
      <c r="J133" s="34">
        <f t="shared" si="20"/>
        <v>0</v>
      </c>
      <c r="K133" s="34">
        <f t="shared" si="21"/>
        <v>4.1630869635083618</v>
      </c>
      <c r="L133" s="34">
        <f t="shared" si="16"/>
        <v>6938.4782725139385</v>
      </c>
      <c r="M133" s="34">
        <f t="shared" si="17"/>
        <v>6938.4782725139385</v>
      </c>
    </row>
    <row r="134" spans="1:13" x14ac:dyDescent="0.25">
      <c r="A134" s="40"/>
      <c r="B134" s="35">
        <v>1.98</v>
      </c>
      <c r="C134" s="31">
        <f t="shared" si="22"/>
        <v>0</v>
      </c>
      <c r="D134" s="32">
        <f t="shared" si="18"/>
        <v>-1.1999999999998505E-3</v>
      </c>
      <c r="E134" s="33">
        <f t="shared" si="12"/>
        <v>1.9999999999999998E-4</v>
      </c>
      <c r="F134" s="33">
        <f t="shared" si="13"/>
        <v>3.9612962936360979E-4</v>
      </c>
      <c r="G134" s="33">
        <f t="shared" si="14"/>
        <v>7.9612962936360975E-4</v>
      </c>
      <c r="H134" s="30">
        <f t="shared" si="15"/>
        <v>5386020.2056268947</v>
      </c>
      <c r="I134" s="34">
        <f t="shared" si="19"/>
        <v>4.2992126657218233</v>
      </c>
      <c r="J134" s="34">
        <f t="shared" si="20"/>
        <v>0</v>
      </c>
      <c r="K134" s="34">
        <f t="shared" si="21"/>
        <v>4.2992126657217993</v>
      </c>
      <c r="L134" s="34">
        <f t="shared" si="16"/>
        <v>7165.3544428696678</v>
      </c>
      <c r="M134" s="34">
        <f t="shared" si="17"/>
        <v>7165.3544428696678</v>
      </c>
    </row>
    <row r="135" spans="1:13" x14ac:dyDescent="0.25">
      <c r="A135" s="40"/>
      <c r="B135" s="35">
        <v>1.99</v>
      </c>
      <c r="C135" s="31">
        <f t="shared" si="22"/>
        <v>0</v>
      </c>
      <c r="D135" s="32">
        <f t="shared" si="18"/>
        <v>-5.9999999999985054E-4</v>
      </c>
      <c r="E135" s="33">
        <f t="shared" si="12"/>
        <v>1.9999999999999998E-4</v>
      </c>
      <c r="F135" s="33">
        <f t="shared" si="13"/>
        <v>3.9231259428949822E-4</v>
      </c>
      <c r="G135" s="33">
        <f t="shared" si="14"/>
        <v>7.9231259428949824E-4</v>
      </c>
      <c r="H135" s="30">
        <f t="shared" si="15"/>
        <v>5422161.4937429177</v>
      </c>
      <c r="I135" s="34">
        <f t="shared" si="19"/>
        <v>4.4371652300841307</v>
      </c>
      <c r="J135" s="34">
        <f t="shared" si="20"/>
        <v>0</v>
      </c>
      <c r="K135" s="34">
        <f t="shared" si="21"/>
        <v>4.4371652300842328</v>
      </c>
      <c r="L135" s="34">
        <f t="shared" si="16"/>
        <v>7395.2753834737214</v>
      </c>
      <c r="M135" s="34">
        <f t="shared" si="17"/>
        <v>7395.2753834737214</v>
      </c>
    </row>
    <row r="136" spans="1:13" ht="15" customHeight="1" x14ac:dyDescent="0.25">
      <c r="A136" s="40" t="s">
        <v>24</v>
      </c>
      <c r="B136" s="30">
        <v>2</v>
      </c>
      <c r="C136" s="31">
        <f t="shared" si="22"/>
        <v>0</v>
      </c>
      <c r="D136" s="32">
        <f t="shared" si="18"/>
        <v>1.4940305936850251E-16</v>
      </c>
      <c r="E136" s="33">
        <f t="shared" si="12"/>
        <v>1.9999999999999998E-4</v>
      </c>
      <c r="F136" s="33">
        <f t="shared" si="13"/>
        <v>3.8849555921538666E-4</v>
      </c>
      <c r="G136" s="33">
        <f t="shared" si="14"/>
        <v>7.8849555921538662E-4</v>
      </c>
      <c r="H136" s="30">
        <f t="shared" si="15"/>
        <v>5458791.0892493781</v>
      </c>
      <c r="I136" s="34">
        <f t="shared" si="19"/>
        <v>4.5769816808829376</v>
      </c>
      <c r="J136" s="34">
        <f t="shared" si="20"/>
        <v>0</v>
      </c>
      <c r="K136" s="34">
        <f t="shared" si="21"/>
        <v>4.5769816808829127</v>
      </c>
      <c r="L136" s="34">
        <f t="shared" si="16"/>
        <v>7628.302801471521</v>
      </c>
      <c r="M136" s="34">
        <f t="shared" si="17"/>
        <v>7628.302801471521</v>
      </c>
    </row>
    <row r="137" spans="1:13" ht="15" customHeight="1" x14ac:dyDescent="0.25">
      <c r="A137" s="40"/>
      <c r="B137" s="35">
        <v>2.0099999999999998</v>
      </c>
      <c r="C137" s="32">
        <f t="shared" ref="C137:C200" si="23">C136-($C$7/100)</f>
        <v>-5.9999999999999995E-4</v>
      </c>
      <c r="D137" s="32">
        <f>$D$136</f>
        <v>1.4940305936850251E-16</v>
      </c>
      <c r="E137" s="33">
        <f t="shared" si="12"/>
        <v>2.0570199066626547E-4</v>
      </c>
      <c r="F137" s="33">
        <f t="shared" si="13"/>
        <v>3.8661060362323274E-4</v>
      </c>
      <c r="G137" s="33">
        <f t="shared" si="14"/>
        <v>7.9231259428949824E-4</v>
      </c>
      <c r="H137" s="30">
        <f t="shared" si="15"/>
        <v>5458639.3360691117</v>
      </c>
      <c r="I137" s="34">
        <f t="shared" si="19"/>
        <v>-4.5764024336712525</v>
      </c>
      <c r="J137" s="34">
        <f t="shared" si="20"/>
        <v>-4.5764024336712277</v>
      </c>
      <c r="K137" s="34">
        <f t="shared" si="21"/>
        <v>0</v>
      </c>
      <c r="L137" s="34">
        <f t="shared" si="16"/>
        <v>7627.3373894520464</v>
      </c>
      <c r="M137" s="34">
        <f t="shared" si="17"/>
        <v>7627.3373894520464</v>
      </c>
    </row>
    <row r="138" spans="1:13" ht="15" customHeight="1" x14ac:dyDescent="0.25">
      <c r="A138" s="40"/>
      <c r="B138" s="35">
        <v>2.02</v>
      </c>
      <c r="C138" s="32">
        <f t="shared" si="23"/>
        <v>-1.1999999999999999E-3</v>
      </c>
      <c r="D138" s="32">
        <f t="shared" ref="D138:D201" si="24">$D$136</f>
        <v>1.4940305936850251E-16</v>
      </c>
      <c r="E138" s="33">
        <f t="shared" si="12"/>
        <v>2.1140398133253092E-4</v>
      </c>
      <c r="F138" s="33">
        <f t="shared" si="13"/>
        <v>3.8472564803107887E-4</v>
      </c>
      <c r="G138" s="33">
        <f t="shared" si="14"/>
        <v>7.9612962936360975E-4</v>
      </c>
      <c r="H138" s="30">
        <f t="shared" si="15"/>
        <v>5458487.5913260188</v>
      </c>
      <c r="I138" s="34">
        <f t="shared" si="19"/>
        <v>-4.575823218664425</v>
      </c>
      <c r="J138" s="34">
        <f t="shared" si="20"/>
        <v>-4.5758232186645307</v>
      </c>
      <c r="K138" s="34">
        <f t="shared" si="21"/>
        <v>0</v>
      </c>
      <c r="L138" s="34">
        <f t="shared" si="16"/>
        <v>7626.3720311075504</v>
      </c>
      <c r="M138" s="34">
        <f t="shared" si="17"/>
        <v>7626.3720311075504</v>
      </c>
    </row>
    <row r="139" spans="1:13" ht="15" customHeight="1" x14ac:dyDescent="0.25">
      <c r="A139" s="40"/>
      <c r="B139" s="35">
        <v>2.0299999999999998</v>
      </c>
      <c r="C139" s="32">
        <f t="shared" si="23"/>
        <v>-1.8E-3</v>
      </c>
      <c r="D139" s="32">
        <f t="shared" si="24"/>
        <v>1.4940305936850251E-16</v>
      </c>
      <c r="E139" s="33">
        <f t="shared" si="12"/>
        <v>2.1710597199879641E-4</v>
      </c>
      <c r="F139" s="33">
        <f t="shared" si="13"/>
        <v>3.8284069243892495E-4</v>
      </c>
      <c r="G139" s="33">
        <f t="shared" si="14"/>
        <v>7.9994666443772137E-4</v>
      </c>
      <c r="H139" s="30">
        <f t="shared" si="15"/>
        <v>5458335.8550193971</v>
      </c>
      <c r="I139" s="34">
        <f t="shared" si="19"/>
        <v>-4.5752440358601634</v>
      </c>
      <c r="J139" s="34">
        <f t="shared" si="20"/>
        <v>-4.5752440358601394</v>
      </c>
      <c r="K139" s="34">
        <f t="shared" si="21"/>
        <v>0</v>
      </c>
      <c r="L139" s="34">
        <f t="shared" si="16"/>
        <v>7625.4067264335654</v>
      </c>
      <c r="M139" s="34">
        <f t="shared" si="17"/>
        <v>7625.4067264335654</v>
      </c>
    </row>
    <row r="140" spans="1:13" ht="15" customHeight="1" x14ac:dyDescent="0.25">
      <c r="A140" s="40"/>
      <c r="B140" s="35">
        <v>2.04</v>
      </c>
      <c r="C140" s="32">
        <f t="shared" si="23"/>
        <v>-2.3999999999999998E-3</v>
      </c>
      <c r="D140" s="32">
        <f t="shared" si="24"/>
        <v>1.4940305936850251E-16</v>
      </c>
      <c r="E140" s="33">
        <f t="shared" si="12"/>
        <v>2.2280796266506187E-4</v>
      </c>
      <c r="F140" s="33">
        <f t="shared" si="13"/>
        <v>3.8095573684677109E-4</v>
      </c>
      <c r="G140" s="33">
        <f t="shared" si="14"/>
        <v>8.0376369951183299E-4</v>
      </c>
      <c r="H140" s="30">
        <f t="shared" si="15"/>
        <v>5458184.1271485435</v>
      </c>
      <c r="I140" s="34">
        <f t="shared" si="19"/>
        <v>-4.5746648852553946</v>
      </c>
      <c r="J140" s="34">
        <f t="shared" si="20"/>
        <v>-4.5746648852553697</v>
      </c>
      <c r="K140" s="34">
        <f t="shared" si="21"/>
        <v>0</v>
      </c>
      <c r="L140" s="34">
        <f t="shared" si="16"/>
        <v>7624.4414754256177</v>
      </c>
      <c r="M140" s="34">
        <f t="shared" si="17"/>
        <v>7624.4414754256177</v>
      </c>
    </row>
    <row r="141" spans="1:13" ht="15" customHeight="1" x14ac:dyDescent="0.25">
      <c r="A141" s="40"/>
      <c r="B141" s="35">
        <v>2.0499999999999998</v>
      </c>
      <c r="C141" s="32">
        <f t="shared" si="23"/>
        <v>-2.9999999999999996E-3</v>
      </c>
      <c r="D141" s="32">
        <f t="shared" si="24"/>
        <v>1.4940305936850251E-16</v>
      </c>
      <c r="E141" s="33">
        <f t="shared" si="12"/>
        <v>2.2850995333132735E-4</v>
      </c>
      <c r="F141" s="33">
        <f t="shared" si="13"/>
        <v>3.7907078125461722E-4</v>
      </c>
      <c r="G141" s="33">
        <f t="shared" si="14"/>
        <v>8.075807345859445E-4</v>
      </c>
      <c r="H141" s="30">
        <f t="shared" si="15"/>
        <v>5458032.4077127539</v>
      </c>
      <c r="I141" s="34">
        <f t="shared" si="19"/>
        <v>-4.574085766847432</v>
      </c>
      <c r="J141" s="34">
        <f t="shared" si="20"/>
        <v>-4.5740857668475359</v>
      </c>
      <c r="K141" s="34">
        <f t="shared" si="21"/>
        <v>0</v>
      </c>
      <c r="L141" s="34">
        <f t="shared" si="16"/>
        <v>7623.4762780792289</v>
      </c>
      <c r="M141" s="34">
        <f t="shared" si="17"/>
        <v>7623.4762780792289</v>
      </c>
    </row>
    <row r="142" spans="1:13" ht="15" customHeight="1" x14ac:dyDescent="0.25">
      <c r="A142" s="40"/>
      <c r="B142" s="35">
        <v>2.06</v>
      </c>
      <c r="C142" s="32">
        <f t="shared" si="23"/>
        <v>-3.5999999999999995E-3</v>
      </c>
      <c r="D142" s="32">
        <f t="shared" si="24"/>
        <v>1.4940305936850251E-16</v>
      </c>
      <c r="E142" s="33">
        <f t="shared" si="12"/>
        <v>2.3421194399759283E-4</v>
      </c>
      <c r="F142" s="33">
        <f t="shared" si="13"/>
        <v>3.7718582566246335E-4</v>
      </c>
      <c r="G142" s="33">
        <f t="shared" si="14"/>
        <v>8.1139776966005623E-4</v>
      </c>
      <c r="H142" s="30">
        <f t="shared" si="15"/>
        <v>5457880.6967113242</v>
      </c>
      <c r="I142" s="34">
        <f t="shared" si="19"/>
        <v>-4.5735066806341056</v>
      </c>
      <c r="J142" s="34">
        <f t="shared" si="20"/>
        <v>-4.5735066806339502</v>
      </c>
      <c r="K142" s="34">
        <f t="shared" si="21"/>
        <v>0</v>
      </c>
      <c r="L142" s="34">
        <f t="shared" si="16"/>
        <v>7622.5111343899189</v>
      </c>
      <c r="M142" s="34">
        <f t="shared" si="17"/>
        <v>7622.5111343899189</v>
      </c>
    </row>
    <row r="143" spans="1:13" ht="15" customHeight="1" x14ac:dyDescent="0.25">
      <c r="A143" s="40"/>
      <c r="B143" s="35">
        <v>2.0699999999999998</v>
      </c>
      <c r="C143" s="32">
        <f t="shared" si="23"/>
        <v>-4.1999999999999997E-3</v>
      </c>
      <c r="D143" s="32">
        <f t="shared" si="24"/>
        <v>1.4940305936850251E-16</v>
      </c>
      <c r="E143" s="33">
        <f t="shared" si="12"/>
        <v>2.3991393466385832E-4</v>
      </c>
      <c r="F143" s="33">
        <f t="shared" si="13"/>
        <v>3.7530087007030949E-4</v>
      </c>
      <c r="G143" s="33">
        <f t="shared" si="14"/>
        <v>8.1521480473416774E-4</v>
      </c>
      <c r="H143" s="30">
        <f t="shared" si="15"/>
        <v>5457728.994143554</v>
      </c>
      <c r="I143" s="34">
        <f t="shared" si="19"/>
        <v>-4.5729276266118344</v>
      </c>
      <c r="J143" s="34">
        <f t="shared" si="20"/>
        <v>-4.5729276266119419</v>
      </c>
      <c r="K143" s="34">
        <f t="shared" si="21"/>
        <v>0</v>
      </c>
      <c r="L143" s="34">
        <f t="shared" si="16"/>
        <v>7621.5460443532338</v>
      </c>
      <c r="M143" s="34">
        <f t="shared" si="17"/>
        <v>7621.5460443532338</v>
      </c>
    </row>
    <row r="144" spans="1:13" ht="15" customHeight="1" x14ac:dyDescent="0.25">
      <c r="A144" s="40"/>
      <c r="B144" s="35">
        <v>2.08</v>
      </c>
      <c r="C144" s="32">
        <f t="shared" si="23"/>
        <v>-4.7999999999999996E-3</v>
      </c>
      <c r="D144" s="32">
        <f t="shared" si="24"/>
        <v>1.4940305936850251E-16</v>
      </c>
      <c r="E144" s="33">
        <f t="shared" si="12"/>
        <v>2.4561592533012375E-4</v>
      </c>
      <c r="F144" s="33">
        <f t="shared" si="13"/>
        <v>3.7341591447815562E-4</v>
      </c>
      <c r="G144" s="33">
        <f t="shared" si="14"/>
        <v>8.1903183980827935E-4</v>
      </c>
      <c r="H144" s="30">
        <f t="shared" si="15"/>
        <v>5457577.3000087366</v>
      </c>
      <c r="I144" s="34">
        <f t="shared" si="19"/>
        <v>-4.5723486047788295</v>
      </c>
      <c r="J144" s="34">
        <f t="shared" si="20"/>
        <v>-4.5723486047788038</v>
      </c>
      <c r="K144" s="34">
        <f t="shared" si="21"/>
        <v>0</v>
      </c>
      <c r="L144" s="34">
        <f t="shared" si="16"/>
        <v>7620.5810079646744</v>
      </c>
      <c r="M144" s="34">
        <f t="shared" si="17"/>
        <v>7620.5810079646744</v>
      </c>
    </row>
    <row r="145" spans="1:13" x14ac:dyDescent="0.25">
      <c r="A145" s="40"/>
      <c r="B145" s="35">
        <v>2.09</v>
      </c>
      <c r="C145" s="32">
        <f t="shared" si="23"/>
        <v>-5.3999999999999994E-3</v>
      </c>
      <c r="D145" s="32">
        <f t="shared" si="24"/>
        <v>1.4940305936850251E-16</v>
      </c>
      <c r="E145" s="33">
        <f t="shared" si="12"/>
        <v>2.5131791599638923E-4</v>
      </c>
      <c r="F145" s="33">
        <f t="shared" si="13"/>
        <v>3.7153095888600176E-4</v>
      </c>
      <c r="G145" s="33">
        <f t="shared" si="14"/>
        <v>8.2284887488239097E-4</v>
      </c>
      <c r="H145" s="30">
        <f t="shared" si="15"/>
        <v>5457425.6143061714</v>
      </c>
      <c r="I145" s="34">
        <f t="shared" si="19"/>
        <v>-4.5717696151318972</v>
      </c>
      <c r="J145" s="34">
        <f t="shared" si="20"/>
        <v>-4.5717696151318714</v>
      </c>
      <c r="K145" s="34">
        <f t="shared" si="21"/>
        <v>0</v>
      </c>
      <c r="L145" s="34">
        <f t="shared" si="16"/>
        <v>7619.6160252197878</v>
      </c>
      <c r="M145" s="34">
        <f t="shared" si="17"/>
        <v>7619.6160252197878</v>
      </c>
    </row>
    <row r="146" spans="1:13" ht="15" customHeight="1" x14ac:dyDescent="0.25">
      <c r="A146" s="40"/>
      <c r="B146" s="35">
        <v>2.1</v>
      </c>
      <c r="C146" s="32">
        <f t="shared" si="23"/>
        <v>-5.9999999999999993E-3</v>
      </c>
      <c r="D146" s="32">
        <f t="shared" si="24"/>
        <v>1.4940305936850251E-16</v>
      </c>
      <c r="E146" s="33">
        <f t="shared" si="12"/>
        <v>2.5701990666265472E-4</v>
      </c>
      <c r="F146" s="33">
        <f t="shared" si="13"/>
        <v>3.6964600329384789E-4</v>
      </c>
      <c r="G146" s="33">
        <f t="shared" si="14"/>
        <v>8.2666590995650259E-4</v>
      </c>
      <c r="H146" s="30">
        <f t="shared" si="15"/>
        <v>5457273.9370351536</v>
      </c>
      <c r="I146" s="34">
        <f t="shared" si="19"/>
        <v>-4.5711906576684767</v>
      </c>
      <c r="J146" s="34">
        <f t="shared" si="20"/>
        <v>-4.5711906576684509</v>
      </c>
      <c r="K146" s="34">
        <f t="shared" si="21"/>
        <v>0</v>
      </c>
      <c r="L146" s="34">
        <f t="shared" si="16"/>
        <v>7618.6510961140866</v>
      </c>
      <c r="M146" s="34">
        <f t="shared" si="17"/>
        <v>7618.6510961140866</v>
      </c>
    </row>
    <row r="147" spans="1:13" x14ac:dyDescent="0.25">
      <c r="A147" s="40"/>
      <c r="B147" s="35">
        <v>2.11</v>
      </c>
      <c r="C147" s="32">
        <f t="shared" si="23"/>
        <v>-6.5999999999999991E-3</v>
      </c>
      <c r="D147" s="32">
        <f t="shared" si="24"/>
        <v>1.4940305936850251E-16</v>
      </c>
      <c r="E147" s="33">
        <f t="shared" si="12"/>
        <v>2.627218973289202E-4</v>
      </c>
      <c r="F147" s="33">
        <f t="shared" si="13"/>
        <v>3.6776104770169397E-4</v>
      </c>
      <c r="G147" s="33">
        <f t="shared" si="14"/>
        <v>8.3048294503061421E-4</v>
      </c>
      <c r="H147" s="30">
        <f t="shared" si="15"/>
        <v>5457122.2681949828</v>
      </c>
      <c r="I147" s="34">
        <f t="shared" si="19"/>
        <v>-4.5706117323858946</v>
      </c>
      <c r="J147" s="34">
        <f t="shared" si="20"/>
        <v>-4.5706117323858688</v>
      </c>
      <c r="K147" s="34">
        <f t="shared" si="21"/>
        <v>0</v>
      </c>
      <c r="L147" s="34">
        <f t="shared" si="16"/>
        <v>7617.6862206431169</v>
      </c>
      <c r="M147" s="34">
        <f t="shared" si="17"/>
        <v>7617.6862206431169</v>
      </c>
    </row>
    <row r="148" spans="1:13" x14ac:dyDescent="0.25">
      <c r="A148" s="40"/>
      <c r="B148" s="35">
        <v>2.12</v>
      </c>
      <c r="C148" s="32">
        <f t="shared" si="23"/>
        <v>-7.1999999999999989E-3</v>
      </c>
      <c r="D148" s="32">
        <f t="shared" si="24"/>
        <v>1.4940305936850251E-16</v>
      </c>
      <c r="E148" s="33">
        <f t="shared" si="12"/>
        <v>2.6842388799518569E-4</v>
      </c>
      <c r="F148" s="33">
        <f t="shared" si="13"/>
        <v>3.6587609210954011E-4</v>
      </c>
      <c r="G148" s="33">
        <f t="shared" si="14"/>
        <v>8.3429998010472572E-4</v>
      </c>
      <c r="H148" s="30">
        <f t="shared" si="15"/>
        <v>5456970.607784952</v>
      </c>
      <c r="I148" s="34">
        <f t="shared" si="19"/>
        <v>-4.570032839281323</v>
      </c>
      <c r="J148" s="34">
        <f t="shared" si="20"/>
        <v>-4.5700328392814278</v>
      </c>
      <c r="K148" s="34">
        <f t="shared" si="21"/>
        <v>0</v>
      </c>
      <c r="L148" s="34">
        <f t="shared" si="16"/>
        <v>7616.7213988023814</v>
      </c>
      <c r="M148" s="34">
        <f t="shared" si="17"/>
        <v>7616.7213988023814</v>
      </c>
    </row>
    <row r="149" spans="1:13" x14ac:dyDescent="0.25">
      <c r="A149" s="40"/>
      <c r="B149" s="35">
        <v>2.13</v>
      </c>
      <c r="C149" s="32">
        <f t="shared" si="23"/>
        <v>-7.7999999999999988E-3</v>
      </c>
      <c r="D149" s="32">
        <f t="shared" si="24"/>
        <v>1.4940305936850251E-16</v>
      </c>
      <c r="E149" s="33">
        <f t="shared" si="12"/>
        <v>2.7412587866145117E-4</v>
      </c>
      <c r="F149" s="33">
        <f t="shared" si="13"/>
        <v>3.6399113651738624E-4</v>
      </c>
      <c r="G149" s="33">
        <f t="shared" si="14"/>
        <v>8.3811701517883745E-4</v>
      </c>
      <c r="H149" s="30">
        <f t="shared" si="15"/>
        <v>5456818.955804362</v>
      </c>
      <c r="I149" s="34">
        <f t="shared" si="19"/>
        <v>-4.5694539783526116</v>
      </c>
      <c r="J149" s="34">
        <f t="shared" si="20"/>
        <v>-4.569453978352457</v>
      </c>
      <c r="K149" s="34">
        <f t="shared" si="21"/>
        <v>0</v>
      </c>
      <c r="L149" s="34">
        <f t="shared" si="16"/>
        <v>7615.7566305874298</v>
      </c>
      <c r="M149" s="34">
        <f t="shared" si="17"/>
        <v>7615.7566305874298</v>
      </c>
    </row>
    <row r="150" spans="1:13" x14ac:dyDescent="0.25">
      <c r="A150" s="40"/>
      <c r="B150" s="35">
        <v>2.14</v>
      </c>
      <c r="C150" s="32">
        <f t="shared" si="23"/>
        <v>-8.3999999999999995E-3</v>
      </c>
      <c r="D150" s="32">
        <f t="shared" si="24"/>
        <v>1.4940305936850251E-16</v>
      </c>
      <c r="E150" s="33">
        <f t="shared" si="12"/>
        <v>2.7982786932771665E-4</v>
      </c>
      <c r="F150" s="33">
        <f t="shared" si="13"/>
        <v>3.6210618092523238E-4</v>
      </c>
      <c r="G150" s="33">
        <f t="shared" si="14"/>
        <v>8.4193405025294896E-4</v>
      </c>
      <c r="H150" s="30">
        <f t="shared" si="15"/>
        <v>5456667.3122525085</v>
      </c>
      <c r="I150" s="34">
        <f t="shared" si="19"/>
        <v>-4.568875149596165</v>
      </c>
      <c r="J150" s="34">
        <f t="shared" si="20"/>
        <v>-4.5688751495962752</v>
      </c>
      <c r="K150" s="34">
        <f t="shared" si="21"/>
        <v>0</v>
      </c>
      <c r="L150" s="34">
        <f t="shared" si="16"/>
        <v>7614.7919159937837</v>
      </c>
      <c r="M150" s="34">
        <f t="shared" si="17"/>
        <v>7614.7919159937837</v>
      </c>
    </row>
    <row r="151" spans="1:13" x14ac:dyDescent="0.25">
      <c r="A151" s="40"/>
      <c r="B151" s="35">
        <v>2.15</v>
      </c>
      <c r="C151" s="32">
        <f t="shared" si="23"/>
        <v>-8.9999999999999993E-3</v>
      </c>
      <c r="D151" s="32">
        <f t="shared" si="24"/>
        <v>1.4940305936850251E-16</v>
      </c>
      <c r="E151" s="33">
        <f t="shared" si="12"/>
        <v>2.8552985999398208E-4</v>
      </c>
      <c r="F151" s="33">
        <f t="shared" si="13"/>
        <v>3.6022122533307846E-4</v>
      </c>
      <c r="G151" s="33">
        <f t="shared" si="14"/>
        <v>8.4575108532706047E-4</v>
      </c>
      <c r="H151" s="30">
        <f t="shared" si="15"/>
        <v>5456515.6771286884</v>
      </c>
      <c r="I151" s="34">
        <f t="shared" si="19"/>
        <v>-4.5682963530100764</v>
      </c>
      <c r="J151" s="34">
        <f t="shared" si="20"/>
        <v>-4.5682963530101803</v>
      </c>
      <c r="K151" s="34">
        <f t="shared" si="21"/>
        <v>0</v>
      </c>
      <c r="L151" s="34">
        <f t="shared" si="16"/>
        <v>7613.8272550169695</v>
      </c>
      <c r="M151" s="34">
        <f t="shared" si="17"/>
        <v>7613.8272550169695</v>
      </c>
    </row>
    <row r="152" spans="1:13" x14ac:dyDescent="0.25">
      <c r="A152" s="40"/>
      <c r="B152" s="35">
        <v>2.16</v>
      </c>
      <c r="C152" s="32">
        <f t="shared" si="23"/>
        <v>-9.5999999999999992E-3</v>
      </c>
      <c r="D152" s="32">
        <f t="shared" si="24"/>
        <v>1.4940305936850251E-16</v>
      </c>
      <c r="E152" s="33">
        <f t="shared" si="12"/>
        <v>2.9123185066024757E-4</v>
      </c>
      <c r="F152" s="33">
        <f t="shared" si="13"/>
        <v>3.5833626974092459E-4</v>
      </c>
      <c r="G152" s="33">
        <f t="shared" si="14"/>
        <v>8.4956812040117219E-4</v>
      </c>
      <c r="H152" s="30">
        <f t="shared" si="15"/>
        <v>5456364.0504321996</v>
      </c>
      <c r="I152" s="34">
        <f t="shared" si="19"/>
        <v>-4.5677175885916661</v>
      </c>
      <c r="J152" s="34">
        <f t="shared" si="20"/>
        <v>-4.5677175885915116</v>
      </c>
      <c r="K152" s="34">
        <f t="shared" si="21"/>
        <v>0</v>
      </c>
      <c r="L152" s="34">
        <f t="shared" si="16"/>
        <v>7612.8626476525205</v>
      </c>
      <c r="M152" s="34">
        <f t="shared" si="17"/>
        <v>7612.8626476525205</v>
      </c>
    </row>
    <row r="153" spans="1:13" x14ac:dyDescent="0.25">
      <c r="A153" s="40"/>
      <c r="B153" s="35">
        <v>2.17</v>
      </c>
      <c r="C153" s="32">
        <f t="shared" si="23"/>
        <v>-1.0199999999999999E-2</v>
      </c>
      <c r="D153" s="32">
        <f t="shared" si="24"/>
        <v>1.4940305936850251E-16</v>
      </c>
      <c r="E153" s="33">
        <f t="shared" si="12"/>
        <v>2.9693384132651305E-4</v>
      </c>
      <c r="F153" s="33">
        <f t="shared" si="13"/>
        <v>3.5645131414877072E-4</v>
      </c>
      <c r="G153" s="33">
        <f t="shared" si="14"/>
        <v>8.5338515547528371E-4</v>
      </c>
      <c r="H153" s="30">
        <f t="shared" si="15"/>
        <v>5456212.4321623398</v>
      </c>
      <c r="I153" s="34">
        <f t="shared" si="19"/>
        <v>-4.5671388563374755</v>
      </c>
      <c r="J153" s="34">
        <f t="shared" si="20"/>
        <v>-4.5671388563375803</v>
      </c>
      <c r="K153" s="34">
        <f t="shared" si="21"/>
        <v>0</v>
      </c>
      <c r="L153" s="34">
        <f t="shared" si="16"/>
        <v>7611.8980938959685</v>
      </c>
      <c r="M153" s="34">
        <f t="shared" si="17"/>
        <v>7611.8980938959685</v>
      </c>
    </row>
    <row r="154" spans="1:13" x14ac:dyDescent="0.25">
      <c r="A154" s="40"/>
      <c r="B154" s="35">
        <v>2.1800000000000002</v>
      </c>
      <c r="C154" s="32">
        <f t="shared" si="23"/>
        <v>-1.0799999999999999E-2</v>
      </c>
      <c r="D154" s="32">
        <f t="shared" si="24"/>
        <v>1.4940305936850251E-16</v>
      </c>
      <c r="E154" s="33">
        <f t="shared" si="12"/>
        <v>3.0263583199277848E-4</v>
      </c>
      <c r="F154" s="33">
        <f t="shared" si="13"/>
        <v>3.5456635855661686E-4</v>
      </c>
      <c r="G154" s="33">
        <f t="shared" si="14"/>
        <v>8.5720219054939532E-4</v>
      </c>
      <c r="H154" s="30">
        <f t="shared" si="15"/>
        <v>5456060.8223184077</v>
      </c>
      <c r="I154" s="34">
        <f t="shared" si="19"/>
        <v>-4.5665601562457363</v>
      </c>
      <c r="J154" s="34">
        <f t="shared" si="20"/>
        <v>-4.5665601562457105</v>
      </c>
      <c r="K154" s="34">
        <f t="shared" si="21"/>
        <v>0</v>
      </c>
      <c r="L154" s="34">
        <f t="shared" si="16"/>
        <v>7610.9335937428532</v>
      </c>
      <c r="M154" s="34">
        <f t="shared" si="17"/>
        <v>7610.9335937428532</v>
      </c>
    </row>
    <row r="155" spans="1:13" x14ac:dyDescent="0.25">
      <c r="A155" s="40"/>
      <c r="B155" s="35">
        <v>2.19</v>
      </c>
      <c r="C155" s="32">
        <f t="shared" si="23"/>
        <v>-1.1399999999999999E-2</v>
      </c>
      <c r="D155" s="32">
        <f t="shared" si="24"/>
        <v>1.4940305936850251E-16</v>
      </c>
      <c r="E155" s="33">
        <f t="shared" si="12"/>
        <v>3.0833782265904397E-4</v>
      </c>
      <c r="F155" s="33">
        <f t="shared" si="13"/>
        <v>3.5268140296446299E-4</v>
      </c>
      <c r="G155" s="33">
        <f t="shared" si="14"/>
        <v>8.6101922562350694E-4</v>
      </c>
      <c r="H155" s="30">
        <f t="shared" si="15"/>
        <v>5455909.2208996983</v>
      </c>
      <c r="I155" s="34">
        <f t="shared" si="19"/>
        <v>-4.5659814883132377</v>
      </c>
      <c r="J155" s="34">
        <f t="shared" si="20"/>
        <v>-4.5659814883132119</v>
      </c>
      <c r="K155" s="34">
        <f t="shared" si="21"/>
        <v>0</v>
      </c>
      <c r="L155" s="34">
        <f t="shared" si="16"/>
        <v>7609.9691471886881</v>
      </c>
      <c r="M155" s="34">
        <f t="shared" si="17"/>
        <v>7609.9691471886881</v>
      </c>
    </row>
    <row r="156" spans="1:13" x14ac:dyDescent="0.25">
      <c r="A156" s="40"/>
      <c r="B156" s="35">
        <v>2.2000000000000002</v>
      </c>
      <c r="C156" s="32">
        <f t="shared" si="23"/>
        <v>-1.1999999999999999E-2</v>
      </c>
      <c r="D156" s="32">
        <f t="shared" si="24"/>
        <v>1.4940305936850251E-16</v>
      </c>
      <c r="E156" s="33">
        <f t="shared" si="12"/>
        <v>3.1403981332530945E-4</v>
      </c>
      <c r="F156" s="33">
        <f t="shared" si="13"/>
        <v>3.5079644737230913E-4</v>
      </c>
      <c r="G156" s="33">
        <f t="shared" si="14"/>
        <v>8.6483626069761856E-4</v>
      </c>
      <c r="H156" s="30">
        <f t="shared" si="15"/>
        <v>5455757.6279055104</v>
      </c>
      <c r="I156" s="34">
        <f t="shared" si="19"/>
        <v>-4.5654028525374324</v>
      </c>
      <c r="J156" s="34">
        <f t="shared" si="20"/>
        <v>-4.5654028525374066</v>
      </c>
      <c r="K156" s="34">
        <f t="shared" si="21"/>
        <v>0</v>
      </c>
      <c r="L156" s="34">
        <f t="shared" si="16"/>
        <v>7609.0047542290131</v>
      </c>
      <c r="M156" s="34">
        <f t="shared" si="17"/>
        <v>7609.0047542290131</v>
      </c>
    </row>
    <row r="157" spans="1:13" x14ac:dyDescent="0.25">
      <c r="A157" s="40"/>
      <c r="B157" s="35">
        <v>2.21</v>
      </c>
      <c r="C157" s="32">
        <f t="shared" si="23"/>
        <v>-1.2599999999999998E-2</v>
      </c>
      <c r="D157" s="32">
        <f t="shared" si="24"/>
        <v>1.4940305936850251E-16</v>
      </c>
      <c r="E157" s="33">
        <f t="shared" si="12"/>
        <v>3.1974180399157494E-4</v>
      </c>
      <c r="F157" s="33">
        <f t="shared" si="13"/>
        <v>3.4891149178015526E-4</v>
      </c>
      <c r="G157" s="33">
        <f t="shared" si="14"/>
        <v>8.6865329577173018E-4</v>
      </c>
      <c r="H157" s="30">
        <f t="shared" si="15"/>
        <v>5455606.0433351425</v>
      </c>
      <c r="I157" s="34">
        <f t="shared" si="19"/>
        <v>-4.5648242489156443</v>
      </c>
      <c r="J157" s="34">
        <f t="shared" si="20"/>
        <v>-4.5648242489156186</v>
      </c>
      <c r="K157" s="34">
        <f t="shared" si="21"/>
        <v>0</v>
      </c>
      <c r="L157" s="34">
        <f t="shared" si="16"/>
        <v>7608.0404148593661</v>
      </c>
      <c r="M157" s="34">
        <f t="shared" si="17"/>
        <v>7608.0404148593661</v>
      </c>
    </row>
    <row r="158" spans="1:13" x14ac:dyDescent="0.25">
      <c r="A158" s="40"/>
      <c r="B158" s="35">
        <v>2.2200000000000002</v>
      </c>
      <c r="C158" s="32">
        <f t="shared" si="23"/>
        <v>-1.3199999999999998E-2</v>
      </c>
      <c r="D158" s="32">
        <f t="shared" si="24"/>
        <v>1.4940305936850251E-16</v>
      </c>
      <c r="E158" s="33">
        <f t="shared" si="12"/>
        <v>3.2544379465784042E-4</v>
      </c>
      <c r="F158" s="33">
        <f t="shared" si="13"/>
        <v>3.470265361880014E-4</v>
      </c>
      <c r="G158" s="33">
        <f t="shared" si="14"/>
        <v>8.724703308458418E-4</v>
      </c>
      <c r="H158" s="30">
        <f t="shared" si="15"/>
        <v>5455454.4671878917</v>
      </c>
      <c r="I158" s="34">
        <f t="shared" si="19"/>
        <v>-4.5642456774451894</v>
      </c>
      <c r="J158" s="34">
        <f t="shared" si="20"/>
        <v>-4.5642456774451636</v>
      </c>
      <c r="K158" s="34">
        <f t="shared" si="21"/>
        <v>0</v>
      </c>
      <c r="L158" s="34">
        <f t="shared" si="16"/>
        <v>7607.0761290752744</v>
      </c>
      <c r="M158" s="34">
        <f t="shared" si="17"/>
        <v>7607.0761290752744</v>
      </c>
    </row>
    <row r="159" spans="1:13" x14ac:dyDescent="0.25">
      <c r="A159" s="40"/>
      <c r="B159" s="35">
        <v>2.23</v>
      </c>
      <c r="C159" s="32">
        <f t="shared" si="23"/>
        <v>-1.3799999999999998E-2</v>
      </c>
      <c r="D159" s="32">
        <f t="shared" si="24"/>
        <v>1.4940305936850251E-16</v>
      </c>
      <c r="E159" s="33">
        <f t="shared" si="12"/>
        <v>3.311457853241059E-4</v>
      </c>
      <c r="F159" s="33">
        <f t="shared" si="13"/>
        <v>3.4514158059584748E-4</v>
      </c>
      <c r="G159" s="33">
        <f t="shared" si="14"/>
        <v>8.7628736591995342E-4</v>
      </c>
      <c r="H159" s="30">
        <f t="shared" si="15"/>
        <v>5455302.8994630575</v>
      </c>
      <c r="I159" s="34">
        <f t="shared" si="19"/>
        <v>-4.5636671381233933</v>
      </c>
      <c r="J159" s="34">
        <f t="shared" si="20"/>
        <v>-4.5636671381233684</v>
      </c>
      <c r="K159" s="34">
        <f t="shared" si="21"/>
        <v>0</v>
      </c>
      <c r="L159" s="34">
        <f t="shared" si="16"/>
        <v>7606.1118968722822</v>
      </c>
      <c r="M159" s="34">
        <f t="shared" si="17"/>
        <v>7606.1118968722822</v>
      </c>
    </row>
    <row r="160" spans="1:13" x14ac:dyDescent="0.25">
      <c r="A160" s="40"/>
      <c r="B160" s="35">
        <v>2.2400000000000002</v>
      </c>
      <c r="C160" s="32">
        <f t="shared" si="23"/>
        <v>-1.4399999999999998E-2</v>
      </c>
      <c r="D160" s="32">
        <f t="shared" si="24"/>
        <v>1.4940305936850251E-16</v>
      </c>
      <c r="E160" s="33">
        <f t="shared" si="12"/>
        <v>3.3684777599037139E-4</v>
      </c>
      <c r="F160" s="33">
        <f t="shared" si="13"/>
        <v>3.4325662500369361E-4</v>
      </c>
      <c r="G160" s="33">
        <f t="shared" si="14"/>
        <v>8.8010440099406493E-4</v>
      </c>
      <c r="H160" s="30">
        <f t="shared" si="15"/>
        <v>5455151.3401599359</v>
      </c>
      <c r="I160" s="34">
        <f t="shared" si="19"/>
        <v>-4.5630886309474405</v>
      </c>
      <c r="J160" s="34">
        <f t="shared" si="20"/>
        <v>-4.5630886309475454</v>
      </c>
      <c r="K160" s="34">
        <f t="shared" si="21"/>
        <v>0</v>
      </c>
      <c r="L160" s="34">
        <f t="shared" si="16"/>
        <v>7605.1477182459103</v>
      </c>
      <c r="M160" s="34">
        <f t="shared" si="17"/>
        <v>7605.1477182459103</v>
      </c>
    </row>
    <row r="161" spans="1:13" x14ac:dyDescent="0.25">
      <c r="A161" s="40"/>
      <c r="B161" s="35">
        <v>2.25</v>
      </c>
      <c r="C161" s="32">
        <f t="shared" si="23"/>
        <v>-1.4999999999999998E-2</v>
      </c>
      <c r="D161" s="32">
        <f t="shared" si="24"/>
        <v>1.4940305936850251E-16</v>
      </c>
      <c r="E161" s="33">
        <f t="shared" si="12"/>
        <v>3.4254976665663682E-4</v>
      </c>
      <c r="F161" s="33">
        <f t="shared" si="13"/>
        <v>3.4137166941153969E-4</v>
      </c>
      <c r="G161" s="33">
        <f t="shared" si="14"/>
        <v>8.8392143606817644E-4</v>
      </c>
      <c r="H161" s="30">
        <f t="shared" si="15"/>
        <v>5454999.7892778264</v>
      </c>
      <c r="I161" s="34">
        <f t="shared" si="19"/>
        <v>-4.5625101559149162</v>
      </c>
      <c r="J161" s="34">
        <f t="shared" si="20"/>
        <v>-4.562510155915021</v>
      </c>
      <c r="K161" s="34">
        <f t="shared" si="21"/>
        <v>0</v>
      </c>
      <c r="L161" s="34">
        <f t="shared" si="16"/>
        <v>7604.183593191703</v>
      </c>
      <c r="M161" s="34">
        <f t="shared" si="17"/>
        <v>7604.183593191703</v>
      </c>
    </row>
    <row r="162" spans="1:13" x14ac:dyDescent="0.25">
      <c r="A162" s="40"/>
      <c r="B162" s="35">
        <v>2.2599999999999998</v>
      </c>
      <c r="C162" s="32">
        <f t="shared" si="23"/>
        <v>-1.5599999999999998E-2</v>
      </c>
      <c r="D162" s="32">
        <f t="shared" si="24"/>
        <v>1.4940305936850251E-16</v>
      </c>
      <c r="E162" s="33">
        <f t="shared" si="12"/>
        <v>3.482517573229023E-4</v>
      </c>
      <c r="F162" s="33">
        <f t="shared" si="13"/>
        <v>3.3948671381938582E-4</v>
      </c>
      <c r="G162" s="33">
        <f t="shared" si="14"/>
        <v>8.8773847114228816E-4</v>
      </c>
      <c r="H162" s="30">
        <f t="shared" si="15"/>
        <v>5454848.2468160251</v>
      </c>
      <c r="I162" s="34">
        <f t="shared" si="19"/>
        <v>-4.5619317130232631</v>
      </c>
      <c r="J162" s="34">
        <f t="shared" si="20"/>
        <v>-4.5619317130231076</v>
      </c>
      <c r="K162" s="34">
        <f t="shared" si="21"/>
        <v>0</v>
      </c>
      <c r="L162" s="34">
        <f t="shared" si="16"/>
        <v>7603.2195217051822</v>
      </c>
      <c r="M162" s="34">
        <f t="shared" si="17"/>
        <v>7603.2195217051822</v>
      </c>
    </row>
    <row r="163" spans="1:13" x14ac:dyDescent="0.25">
      <c r="A163" s="40"/>
      <c r="B163" s="35">
        <v>2.27</v>
      </c>
      <c r="C163" s="32">
        <f t="shared" si="23"/>
        <v>-1.6199999999999999E-2</v>
      </c>
      <c r="D163" s="32">
        <f t="shared" si="24"/>
        <v>1.4940305936850251E-16</v>
      </c>
      <c r="E163" s="33">
        <f t="shared" si="12"/>
        <v>3.5395374798916779E-4</v>
      </c>
      <c r="F163" s="33">
        <f t="shared" si="13"/>
        <v>3.3760175822723196E-4</v>
      </c>
      <c r="G163" s="33">
        <f t="shared" si="14"/>
        <v>8.9155550621639967E-4</v>
      </c>
      <c r="H163" s="30">
        <f t="shared" si="15"/>
        <v>5454696.7127738325</v>
      </c>
      <c r="I163" s="34">
        <f t="shared" si="19"/>
        <v>-4.5613533022690325</v>
      </c>
      <c r="J163" s="34">
        <f t="shared" si="20"/>
        <v>-4.5613533022691497</v>
      </c>
      <c r="K163" s="34">
        <f t="shared" si="21"/>
        <v>0</v>
      </c>
      <c r="L163" s="34">
        <f t="shared" si="16"/>
        <v>7602.2555037818966</v>
      </c>
      <c r="M163" s="34">
        <f t="shared" si="17"/>
        <v>7602.2555037818966</v>
      </c>
    </row>
    <row r="164" spans="1:13" x14ac:dyDescent="0.25">
      <c r="A164" s="40"/>
      <c r="B164" s="35">
        <v>2.2799999999999998</v>
      </c>
      <c r="C164" s="32">
        <f t="shared" si="23"/>
        <v>-1.6799999999999999E-2</v>
      </c>
      <c r="D164" s="32">
        <f t="shared" si="24"/>
        <v>1.4940305936850251E-16</v>
      </c>
      <c r="E164" s="33">
        <f t="shared" ref="E164:E227" si="25">$C$8+$C$20*-C164</f>
        <v>3.5965573865543327E-4</v>
      </c>
      <c r="F164" s="33">
        <f t="shared" ref="F164:F227" si="26">$C$10+$C$21*-D164+$C$19*($C$7+C164)</f>
        <v>3.3571680263507809E-4</v>
      </c>
      <c r="G164" s="33">
        <f t="shared" ref="G164:G227" si="27">E164+F164+$C$9</f>
        <v>8.953725412905114E-4</v>
      </c>
      <c r="H164" s="30">
        <f t="shared" ref="H164:H227" si="28">$C$11*$C$12/(E164/$C$14+$C$9/$C$24+F164/$C$13)</f>
        <v>5454545.1871505463</v>
      </c>
      <c r="I164" s="34">
        <f t="shared" si="19"/>
        <v>-4.5607749236505821</v>
      </c>
      <c r="J164" s="34">
        <f t="shared" si="20"/>
        <v>-4.5607749236504267</v>
      </c>
      <c r="K164" s="34">
        <f t="shared" si="21"/>
        <v>0</v>
      </c>
      <c r="L164" s="34">
        <f t="shared" si="16"/>
        <v>7601.2915394173797</v>
      </c>
      <c r="M164" s="34">
        <f t="shared" si="17"/>
        <v>7601.2915394173797</v>
      </c>
    </row>
    <row r="165" spans="1:13" x14ac:dyDescent="0.25">
      <c r="A165" s="40"/>
      <c r="B165" s="35">
        <v>2.29</v>
      </c>
      <c r="C165" s="32">
        <f t="shared" si="23"/>
        <v>-1.7399999999999999E-2</v>
      </c>
      <c r="D165" s="32">
        <f t="shared" si="24"/>
        <v>1.4940305936850251E-16</v>
      </c>
      <c r="E165" s="33">
        <f t="shared" si="25"/>
        <v>3.653577293216987E-4</v>
      </c>
      <c r="F165" s="33">
        <f t="shared" si="26"/>
        <v>3.3383184704292423E-4</v>
      </c>
      <c r="G165" s="33">
        <f t="shared" si="27"/>
        <v>8.9918957636462291E-4</v>
      </c>
      <c r="H165" s="30">
        <f t="shared" si="28"/>
        <v>5454393.6699454654</v>
      </c>
      <c r="I165" s="34">
        <f t="shared" si="19"/>
        <v>-4.5601965771641977</v>
      </c>
      <c r="J165" s="34">
        <f t="shared" si="20"/>
        <v>-4.5601965771643016</v>
      </c>
      <c r="K165" s="34">
        <f t="shared" si="21"/>
        <v>0</v>
      </c>
      <c r="L165" s="34">
        <f t="shared" ref="L165:L228" si="29">(H165-$C$27)*($C$20-$C$19)</f>
        <v>7600.3276286071714</v>
      </c>
      <c r="M165" s="34">
        <f t="shared" ref="M165:M228" si="30">(H165-$C$27)*$C$21</f>
        <v>7600.3276286071714</v>
      </c>
    </row>
    <row r="166" spans="1:13" x14ac:dyDescent="0.25">
      <c r="A166" s="40"/>
      <c r="B166" s="35">
        <v>2.2999999999999998</v>
      </c>
      <c r="C166" s="32">
        <f t="shared" si="23"/>
        <v>-1.7999999999999999E-2</v>
      </c>
      <c r="D166" s="32">
        <f t="shared" si="24"/>
        <v>1.4940305936850251E-16</v>
      </c>
      <c r="E166" s="33">
        <f t="shared" si="25"/>
        <v>3.7105971998796419E-4</v>
      </c>
      <c r="F166" s="33">
        <f t="shared" si="26"/>
        <v>3.3194689145077036E-4</v>
      </c>
      <c r="G166" s="33">
        <f t="shared" si="27"/>
        <v>9.0300661143873453E-4</v>
      </c>
      <c r="H166" s="30">
        <f t="shared" si="28"/>
        <v>5454242.1611578865</v>
      </c>
      <c r="I166" s="34">
        <f t="shared" ref="I166:I229" si="31">($C$27-H166)*(G166-G165)</f>
        <v>-4.5596182628081019</v>
      </c>
      <c r="J166" s="34">
        <f t="shared" ref="J166:J229" si="32">(C166-C165)*($C$19-$C$20)*($C$27-H166)</f>
        <v>-4.559618262808077</v>
      </c>
      <c r="K166" s="34">
        <f t="shared" ref="K166:K229" si="33">(D166-D165)*$C$21*-($C$27-H166)</f>
        <v>0</v>
      </c>
      <c r="L166" s="34">
        <f t="shared" si="29"/>
        <v>7599.363771346797</v>
      </c>
      <c r="M166" s="34">
        <f t="shared" si="30"/>
        <v>7599.363771346797</v>
      </c>
    </row>
    <row r="167" spans="1:13" x14ac:dyDescent="0.25">
      <c r="A167" s="40"/>
      <c r="B167" s="35">
        <v>2.31</v>
      </c>
      <c r="C167" s="32">
        <f t="shared" si="23"/>
        <v>-1.8599999999999998E-2</v>
      </c>
      <c r="D167" s="32">
        <f t="shared" si="24"/>
        <v>1.4940305936850251E-16</v>
      </c>
      <c r="E167" s="33">
        <f t="shared" si="25"/>
        <v>3.7676171065422967E-4</v>
      </c>
      <c r="F167" s="33">
        <f t="shared" si="26"/>
        <v>3.300619358586165E-4</v>
      </c>
      <c r="G167" s="33">
        <f t="shared" si="27"/>
        <v>9.0682364651284615E-4</v>
      </c>
      <c r="H167" s="30">
        <f t="shared" si="28"/>
        <v>5454090.6607871093</v>
      </c>
      <c r="I167" s="34">
        <f t="shared" si="31"/>
        <v>-4.5590399805791044</v>
      </c>
      <c r="J167" s="34">
        <f t="shared" si="32"/>
        <v>-4.5590399805790796</v>
      </c>
      <c r="K167" s="34">
        <f t="shared" si="33"/>
        <v>0</v>
      </c>
      <c r="L167" s="34">
        <f t="shared" si="29"/>
        <v>7598.3999676318008</v>
      </c>
      <c r="M167" s="34">
        <f t="shared" si="30"/>
        <v>7598.3999676318008</v>
      </c>
    </row>
    <row r="168" spans="1:13" x14ac:dyDescent="0.25">
      <c r="A168" s="40"/>
      <c r="B168" s="35">
        <v>2.3199999999999998</v>
      </c>
      <c r="C168" s="32">
        <f t="shared" si="23"/>
        <v>-1.9199999999999998E-2</v>
      </c>
      <c r="D168" s="32">
        <f t="shared" si="24"/>
        <v>1.4940305936850251E-16</v>
      </c>
      <c r="E168" s="33">
        <f t="shared" si="25"/>
        <v>3.8246370132049515E-4</v>
      </c>
      <c r="F168" s="33">
        <f t="shared" si="26"/>
        <v>3.2817698026646263E-4</v>
      </c>
      <c r="G168" s="33">
        <f t="shared" si="27"/>
        <v>9.1064068158695777E-4</v>
      </c>
      <c r="H168" s="30">
        <f t="shared" si="28"/>
        <v>5453939.1688324334</v>
      </c>
      <c r="I168" s="34">
        <f t="shared" si="31"/>
        <v>-4.5584617304746615</v>
      </c>
      <c r="J168" s="34">
        <f t="shared" si="32"/>
        <v>-4.5584617304746358</v>
      </c>
      <c r="K168" s="34">
        <f t="shared" si="33"/>
        <v>0</v>
      </c>
      <c r="L168" s="34">
        <f t="shared" si="29"/>
        <v>7597.4362174577282</v>
      </c>
      <c r="M168" s="34">
        <f t="shared" si="30"/>
        <v>7597.4362174577282</v>
      </c>
    </row>
    <row r="169" spans="1:13" x14ac:dyDescent="0.25">
      <c r="A169" s="40"/>
      <c r="B169" s="35">
        <v>2.33</v>
      </c>
      <c r="C169" s="32">
        <f t="shared" si="23"/>
        <v>-1.9799999999999998E-2</v>
      </c>
      <c r="D169" s="32">
        <f t="shared" si="24"/>
        <v>1.4940305936850251E-16</v>
      </c>
      <c r="E169" s="33">
        <f t="shared" si="25"/>
        <v>3.8816569198676064E-4</v>
      </c>
      <c r="F169" s="33">
        <f t="shared" si="26"/>
        <v>3.2629202467430871E-4</v>
      </c>
      <c r="G169" s="33">
        <f t="shared" si="27"/>
        <v>9.1445771666106939E-4</v>
      </c>
      <c r="H169" s="30">
        <f t="shared" si="28"/>
        <v>5453787.6852931567</v>
      </c>
      <c r="I169" s="34">
        <f t="shared" si="31"/>
        <v>-4.5578835124920909</v>
      </c>
      <c r="J169" s="34">
        <f t="shared" si="32"/>
        <v>-4.557883512492066</v>
      </c>
      <c r="K169" s="34">
        <f t="shared" si="33"/>
        <v>0</v>
      </c>
      <c r="L169" s="34">
        <f t="shared" si="29"/>
        <v>7596.4725208201116</v>
      </c>
      <c r="M169" s="34">
        <f t="shared" si="30"/>
        <v>7596.4725208201116</v>
      </c>
    </row>
    <row r="170" spans="1:13" x14ac:dyDescent="0.25">
      <c r="A170" s="40"/>
      <c r="B170" s="35">
        <v>2.34</v>
      </c>
      <c r="C170" s="32">
        <f t="shared" si="23"/>
        <v>-2.0399999999999998E-2</v>
      </c>
      <c r="D170" s="32">
        <f t="shared" si="24"/>
        <v>1.4940305936850251E-16</v>
      </c>
      <c r="E170" s="33">
        <f t="shared" si="25"/>
        <v>3.9386768265302612E-4</v>
      </c>
      <c r="F170" s="33">
        <f t="shared" si="26"/>
        <v>3.2440706908215485E-4</v>
      </c>
      <c r="G170" s="33">
        <f t="shared" si="27"/>
        <v>9.182747517351809E-4</v>
      </c>
      <c r="H170" s="30">
        <f t="shared" si="28"/>
        <v>5453636.2101685777</v>
      </c>
      <c r="I170" s="34">
        <f t="shared" si="31"/>
        <v>-4.5573053266285886</v>
      </c>
      <c r="J170" s="34">
        <f t="shared" si="32"/>
        <v>-4.5573053266286925</v>
      </c>
      <c r="K170" s="34">
        <f t="shared" si="33"/>
        <v>0</v>
      </c>
      <c r="L170" s="34">
        <f t="shared" si="29"/>
        <v>7595.5088777144892</v>
      </c>
      <c r="M170" s="34">
        <f t="shared" si="30"/>
        <v>7595.5088777144892</v>
      </c>
    </row>
    <row r="171" spans="1:13" x14ac:dyDescent="0.25">
      <c r="A171" s="40"/>
      <c r="B171" s="35">
        <v>2.35</v>
      </c>
      <c r="C171" s="32">
        <f t="shared" si="23"/>
        <v>-2.0999999999999998E-2</v>
      </c>
      <c r="D171" s="32">
        <f t="shared" si="24"/>
        <v>1.4940305936850251E-16</v>
      </c>
      <c r="E171" s="33">
        <f t="shared" si="25"/>
        <v>3.9956967331929161E-4</v>
      </c>
      <c r="F171" s="33">
        <f t="shared" si="26"/>
        <v>3.2252211349000098E-4</v>
      </c>
      <c r="G171" s="33">
        <f t="shared" si="27"/>
        <v>9.2209178680929262E-4</v>
      </c>
      <c r="H171" s="30">
        <f t="shared" si="28"/>
        <v>5453484.7434579954</v>
      </c>
      <c r="I171" s="34">
        <f t="shared" si="31"/>
        <v>-4.5567271728819945</v>
      </c>
      <c r="J171" s="34">
        <f t="shared" si="32"/>
        <v>-4.556727172881839</v>
      </c>
      <c r="K171" s="34">
        <f t="shared" si="33"/>
        <v>0</v>
      </c>
      <c r="L171" s="34">
        <f t="shared" si="29"/>
        <v>7594.5452881364008</v>
      </c>
      <c r="M171" s="34">
        <f t="shared" si="30"/>
        <v>7594.5452881364008</v>
      </c>
    </row>
    <row r="172" spans="1:13" x14ac:dyDescent="0.25">
      <c r="A172" s="40"/>
      <c r="B172" s="35">
        <v>2.36</v>
      </c>
      <c r="C172" s="32">
        <f t="shared" si="23"/>
        <v>-2.1599999999999998E-2</v>
      </c>
      <c r="D172" s="32">
        <f t="shared" si="24"/>
        <v>1.4940305936850251E-16</v>
      </c>
      <c r="E172" s="33">
        <f t="shared" si="25"/>
        <v>4.0527166398555704E-4</v>
      </c>
      <c r="F172" s="33">
        <f t="shared" si="26"/>
        <v>3.2063715789784711E-4</v>
      </c>
      <c r="G172" s="33">
        <f t="shared" si="27"/>
        <v>9.2590882188340413E-4</v>
      </c>
      <c r="H172" s="30">
        <f t="shared" si="28"/>
        <v>5453333.2851607082</v>
      </c>
      <c r="I172" s="34">
        <f t="shared" si="31"/>
        <v>-4.5561490512487248</v>
      </c>
      <c r="J172" s="34">
        <f t="shared" si="32"/>
        <v>-4.5561490512488296</v>
      </c>
      <c r="K172" s="34">
        <f t="shared" si="33"/>
        <v>0</v>
      </c>
      <c r="L172" s="34">
        <f t="shared" si="29"/>
        <v>7593.5817520813844</v>
      </c>
      <c r="M172" s="34">
        <f t="shared" si="30"/>
        <v>7593.5817520813844</v>
      </c>
    </row>
    <row r="173" spans="1:13" x14ac:dyDescent="0.25">
      <c r="A173" s="40"/>
      <c r="B173" s="35">
        <v>2.37</v>
      </c>
      <c r="C173" s="32">
        <f t="shared" si="23"/>
        <v>-2.2199999999999998E-2</v>
      </c>
      <c r="D173" s="32">
        <f t="shared" si="24"/>
        <v>1.4940305936850251E-16</v>
      </c>
      <c r="E173" s="33">
        <f t="shared" si="25"/>
        <v>4.1097365465182252E-4</v>
      </c>
      <c r="F173" s="33">
        <f t="shared" si="26"/>
        <v>3.1875220230569319E-4</v>
      </c>
      <c r="G173" s="33">
        <f t="shared" si="27"/>
        <v>9.2972585695751564E-4</v>
      </c>
      <c r="H173" s="30">
        <f t="shared" si="28"/>
        <v>5453181.835276017</v>
      </c>
      <c r="I173" s="34">
        <f t="shared" si="31"/>
        <v>-4.5555709617268887</v>
      </c>
      <c r="J173" s="34">
        <f t="shared" si="32"/>
        <v>-4.5555709617269926</v>
      </c>
      <c r="K173" s="34">
        <f t="shared" si="33"/>
        <v>0</v>
      </c>
      <c r="L173" s="34">
        <f t="shared" si="29"/>
        <v>7592.6182695449897</v>
      </c>
      <c r="M173" s="34">
        <f t="shared" si="30"/>
        <v>7592.6182695449897</v>
      </c>
    </row>
    <row r="174" spans="1:13" x14ac:dyDescent="0.25">
      <c r="A174" s="40"/>
      <c r="B174" s="35">
        <v>2.38</v>
      </c>
      <c r="C174" s="32">
        <f t="shared" si="23"/>
        <v>-2.2799999999999997E-2</v>
      </c>
      <c r="D174" s="32">
        <f t="shared" si="24"/>
        <v>1.4940305936850251E-16</v>
      </c>
      <c r="E174" s="33">
        <f t="shared" si="25"/>
        <v>4.1667564531808795E-4</v>
      </c>
      <c r="F174" s="33">
        <f t="shared" si="26"/>
        <v>3.1686724671353933E-4</v>
      </c>
      <c r="G174" s="33">
        <f t="shared" si="27"/>
        <v>9.3354289203162726E-4</v>
      </c>
      <c r="H174" s="30">
        <f t="shared" si="28"/>
        <v>5453030.3938032193</v>
      </c>
      <c r="I174" s="34">
        <f t="shared" si="31"/>
        <v>-4.5549929043136741</v>
      </c>
      <c r="J174" s="34">
        <f t="shared" si="32"/>
        <v>-4.5549929043136492</v>
      </c>
      <c r="K174" s="34">
        <f t="shared" si="33"/>
        <v>0</v>
      </c>
      <c r="L174" s="34">
        <f t="shared" si="29"/>
        <v>7591.6548405227495</v>
      </c>
      <c r="M174" s="34">
        <f t="shared" si="30"/>
        <v>7591.6548405227495</v>
      </c>
    </row>
    <row r="175" spans="1:13" x14ac:dyDescent="0.25">
      <c r="A175" s="40"/>
      <c r="B175" s="35">
        <v>2.39</v>
      </c>
      <c r="C175" s="32">
        <f t="shared" si="23"/>
        <v>-2.3399999999999997E-2</v>
      </c>
      <c r="D175" s="32">
        <f t="shared" si="24"/>
        <v>1.4940305936850251E-16</v>
      </c>
      <c r="E175" s="33">
        <f t="shared" si="25"/>
        <v>4.2237763598435344E-4</v>
      </c>
      <c r="F175" s="33">
        <f t="shared" si="26"/>
        <v>3.1498229112138546E-4</v>
      </c>
      <c r="G175" s="33">
        <f t="shared" si="27"/>
        <v>9.3735992710573888E-4</v>
      </c>
      <c r="H175" s="30">
        <f t="shared" si="28"/>
        <v>5452878.960741614</v>
      </c>
      <c r="I175" s="34">
        <f t="shared" si="31"/>
        <v>-4.5544148790061465</v>
      </c>
      <c r="J175" s="34">
        <f t="shared" si="32"/>
        <v>-4.5544148790061207</v>
      </c>
      <c r="K175" s="34">
        <f t="shared" si="33"/>
        <v>0</v>
      </c>
      <c r="L175" s="34">
        <f t="shared" si="29"/>
        <v>7590.6914650102035</v>
      </c>
      <c r="M175" s="34">
        <f t="shared" si="30"/>
        <v>7590.6914650102035</v>
      </c>
    </row>
    <row r="176" spans="1:13" x14ac:dyDescent="0.25">
      <c r="A176" s="40"/>
      <c r="B176" s="35">
        <v>2.4</v>
      </c>
      <c r="C176" s="32">
        <f t="shared" si="23"/>
        <v>-2.3999999999999997E-2</v>
      </c>
      <c r="D176" s="32">
        <f t="shared" si="24"/>
        <v>1.4940305936850251E-16</v>
      </c>
      <c r="E176" s="33">
        <f t="shared" si="25"/>
        <v>4.2807962665061892E-4</v>
      </c>
      <c r="F176" s="33">
        <f t="shared" si="26"/>
        <v>3.130973355292316E-4</v>
      </c>
      <c r="G176" s="33">
        <f t="shared" si="27"/>
        <v>9.411769621798505E-4</v>
      </c>
      <c r="H176" s="30">
        <f t="shared" si="28"/>
        <v>5452727.5360905025</v>
      </c>
      <c r="I176" s="34">
        <f t="shared" si="31"/>
        <v>-4.5538368858017693</v>
      </c>
      <c r="J176" s="34">
        <f t="shared" si="32"/>
        <v>-4.5538368858017435</v>
      </c>
      <c r="K176" s="34">
        <f t="shared" si="33"/>
        <v>0</v>
      </c>
      <c r="L176" s="34">
        <f t="shared" si="29"/>
        <v>7589.7281430029079</v>
      </c>
      <c r="M176" s="34">
        <f t="shared" si="30"/>
        <v>7589.7281430029079</v>
      </c>
    </row>
    <row r="177" spans="1:13" x14ac:dyDescent="0.25">
      <c r="A177" s="40"/>
      <c r="B177" s="35">
        <v>2.41</v>
      </c>
      <c r="C177" s="32">
        <f t="shared" si="23"/>
        <v>-2.4599999999999997E-2</v>
      </c>
      <c r="D177" s="32">
        <f t="shared" si="24"/>
        <v>1.4940305936850251E-16</v>
      </c>
      <c r="E177" s="33">
        <f t="shared" si="25"/>
        <v>4.337816173168844E-4</v>
      </c>
      <c r="F177" s="33">
        <f t="shared" si="26"/>
        <v>3.1121237993707773E-4</v>
      </c>
      <c r="G177" s="33">
        <f t="shared" si="27"/>
        <v>9.4499399725396212E-4</v>
      </c>
      <c r="H177" s="30">
        <f t="shared" si="28"/>
        <v>5452576.1198491817</v>
      </c>
      <c r="I177" s="34">
        <f t="shared" si="31"/>
        <v>-4.5532589246978574</v>
      </c>
      <c r="J177" s="34">
        <f t="shared" si="32"/>
        <v>-4.5532589246978317</v>
      </c>
      <c r="K177" s="34">
        <f t="shared" si="33"/>
        <v>0</v>
      </c>
      <c r="L177" s="34">
        <f t="shared" si="29"/>
        <v>7588.7648744963881</v>
      </c>
      <c r="M177" s="34">
        <f t="shared" si="30"/>
        <v>7588.7648744963881</v>
      </c>
    </row>
    <row r="178" spans="1:13" x14ac:dyDescent="0.25">
      <c r="A178" s="40"/>
      <c r="B178" s="35">
        <v>2.42</v>
      </c>
      <c r="C178" s="32">
        <f t="shared" si="23"/>
        <v>-2.5199999999999997E-2</v>
      </c>
      <c r="D178" s="32">
        <f t="shared" si="24"/>
        <v>1.4940305936850251E-16</v>
      </c>
      <c r="E178" s="33">
        <f t="shared" si="25"/>
        <v>4.3948360798314989E-4</v>
      </c>
      <c r="F178" s="33">
        <f t="shared" si="26"/>
        <v>3.0932742434492387E-4</v>
      </c>
      <c r="G178" s="33">
        <f t="shared" si="27"/>
        <v>9.4881103232807374E-4</v>
      </c>
      <c r="H178" s="30">
        <f t="shared" si="28"/>
        <v>5452424.7120169522</v>
      </c>
      <c r="I178" s="34">
        <f t="shared" si="31"/>
        <v>-4.552680995691742</v>
      </c>
      <c r="J178" s="34">
        <f t="shared" si="32"/>
        <v>-4.5526809956917171</v>
      </c>
      <c r="K178" s="34">
        <f t="shared" si="33"/>
        <v>0</v>
      </c>
      <c r="L178" s="34">
        <f t="shared" si="29"/>
        <v>7587.8016594861965</v>
      </c>
      <c r="M178" s="34">
        <f t="shared" si="30"/>
        <v>7587.8016594861965</v>
      </c>
    </row>
    <row r="179" spans="1:13" x14ac:dyDescent="0.25">
      <c r="A179" s="40"/>
      <c r="B179" s="35">
        <v>2.4300000000000002</v>
      </c>
      <c r="C179" s="32">
        <f t="shared" si="23"/>
        <v>-2.5799999999999997E-2</v>
      </c>
      <c r="D179" s="32">
        <f t="shared" si="24"/>
        <v>1.4940305936850251E-16</v>
      </c>
      <c r="E179" s="33">
        <f t="shared" si="25"/>
        <v>4.4518559864941537E-4</v>
      </c>
      <c r="F179" s="33">
        <f t="shared" si="26"/>
        <v>3.0744246875277E-4</v>
      </c>
      <c r="G179" s="33">
        <f t="shared" si="27"/>
        <v>9.5262806740218536E-4</v>
      </c>
      <c r="H179" s="30">
        <f t="shared" si="28"/>
        <v>5452273.3125931136</v>
      </c>
      <c r="I179" s="34">
        <f t="shared" si="31"/>
        <v>-4.5521030987807496</v>
      </c>
      <c r="J179" s="34">
        <f t="shared" si="32"/>
        <v>-4.5521030987807247</v>
      </c>
      <c r="K179" s="34">
        <f t="shared" si="33"/>
        <v>0</v>
      </c>
      <c r="L179" s="34">
        <f t="shared" si="29"/>
        <v>7586.8384979678758</v>
      </c>
      <c r="M179" s="34">
        <f t="shared" si="30"/>
        <v>7586.8384979678758</v>
      </c>
    </row>
    <row r="180" spans="1:13" x14ac:dyDescent="0.25">
      <c r="A180" s="40"/>
      <c r="B180" s="35">
        <v>2.44</v>
      </c>
      <c r="C180" s="32">
        <f t="shared" si="23"/>
        <v>-2.6399999999999996E-2</v>
      </c>
      <c r="D180" s="32">
        <f t="shared" si="24"/>
        <v>1.4940305936850251E-16</v>
      </c>
      <c r="E180" s="33">
        <f t="shared" si="25"/>
        <v>4.508875893156808E-4</v>
      </c>
      <c r="F180" s="33">
        <f t="shared" si="26"/>
        <v>3.0555751316061613E-4</v>
      </c>
      <c r="G180" s="33">
        <f t="shared" si="27"/>
        <v>9.5644510247629687E-4</v>
      </c>
      <c r="H180" s="30">
        <f t="shared" si="28"/>
        <v>5452121.9215769647</v>
      </c>
      <c r="I180" s="34">
        <f t="shared" si="31"/>
        <v>-4.5515252339620744</v>
      </c>
      <c r="J180" s="34">
        <f t="shared" si="32"/>
        <v>-4.5515252339621783</v>
      </c>
      <c r="K180" s="34">
        <f t="shared" si="33"/>
        <v>0</v>
      </c>
      <c r="L180" s="34">
        <f t="shared" si="29"/>
        <v>7585.8753899369658</v>
      </c>
      <c r="M180" s="34">
        <f t="shared" si="30"/>
        <v>7585.8753899369658</v>
      </c>
    </row>
    <row r="181" spans="1:13" x14ac:dyDescent="0.25">
      <c r="A181" s="40"/>
      <c r="B181" s="35">
        <v>2.4500000000000002</v>
      </c>
      <c r="C181" s="32">
        <f t="shared" si="23"/>
        <v>-2.6999999999999996E-2</v>
      </c>
      <c r="D181" s="32">
        <f t="shared" si="24"/>
        <v>1.4940305936850251E-16</v>
      </c>
      <c r="E181" s="33">
        <f t="shared" si="25"/>
        <v>4.5658957998194629E-4</v>
      </c>
      <c r="F181" s="33">
        <f t="shared" si="26"/>
        <v>3.0367255756846221E-4</v>
      </c>
      <c r="G181" s="33">
        <f t="shared" si="27"/>
        <v>9.6026213755040848E-4</v>
      </c>
      <c r="H181" s="30">
        <f t="shared" si="28"/>
        <v>5451970.5389678068</v>
      </c>
      <c r="I181" s="34">
        <f t="shared" si="31"/>
        <v>-4.5509474012334374</v>
      </c>
      <c r="J181" s="34">
        <f t="shared" si="32"/>
        <v>-4.5509474012334126</v>
      </c>
      <c r="K181" s="34">
        <f t="shared" si="33"/>
        <v>0</v>
      </c>
      <c r="L181" s="34">
        <f t="shared" si="29"/>
        <v>7584.9123353890227</v>
      </c>
      <c r="M181" s="34">
        <f t="shared" si="30"/>
        <v>7584.9123353890227</v>
      </c>
    </row>
    <row r="182" spans="1:13" x14ac:dyDescent="0.25">
      <c r="A182" s="40"/>
      <c r="B182" s="35">
        <v>2.46</v>
      </c>
      <c r="C182" s="32">
        <f t="shared" si="23"/>
        <v>-2.7599999999999996E-2</v>
      </c>
      <c r="D182" s="32">
        <f t="shared" si="24"/>
        <v>1.4940305936850251E-16</v>
      </c>
      <c r="E182" s="33">
        <f t="shared" si="25"/>
        <v>4.6229157064821177E-4</v>
      </c>
      <c r="F182" s="33">
        <f t="shared" si="26"/>
        <v>3.0178760197630835E-4</v>
      </c>
      <c r="G182" s="33">
        <f t="shared" si="27"/>
        <v>9.640791726245201E-4</v>
      </c>
      <c r="H182" s="30">
        <f t="shared" si="28"/>
        <v>5451819.1647649379</v>
      </c>
      <c r="I182" s="34">
        <f t="shared" si="31"/>
        <v>-4.5503696005917718</v>
      </c>
      <c r="J182" s="34">
        <f t="shared" si="32"/>
        <v>-4.550369600591746</v>
      </c>
      <c r="K182" s="34">
        <f t="shared" si="33"/>
        <v>0</v>
      </c>
      <c r="L182" s="34">
        <f t="shared" si="29"/>
        <v>7583.9493343195791</v>
      </c>
      <c r="M182" s="34">
        <f t="shared" si="30"/>
        <v>7583.9493343195791</v>
      </c>
    </row>
    <row r="183" spans="1:13" x14ac:dyDescent="0.25">
      <c r="A183" s="40"/>
      <c r="B183" s="35">
        <v>2.4700000000000002</v>
      </c>
      <c r="C183" s="32">
        <f t="shared" si="23"/>
        <v>-2.8199999999999996E-2</v>
      </c>
      <c r="D183" s="32">
        <f t="shared" si="24"/>
        <v>1.4940305936850251E-16</v>
      </c>
      <c r="E183" s="33">
        <f t="shared" si="25"/>
        <v>4.6799356131447726E-4</v>
      </c>
      <c r="F183" s="33">
        <f t="shared" si="26"/>
        <v>2.9990264638415448E-4</v>
      </c>
      <c r="G183" s="33">
        <f t="shared" si="27"/>
        <v>9.6789620769863172E-4</v>
      </c>
      <c r="H183" s="30">
        <f t="shared" si="28"/>
        <v>5451667.7989676585</v>
      </c>
      <c r="I183" s="34">
        <f t="shared" si="31"/>
        <v>-4.5497918320345354</v>
      </c>
      <c r="J183" s="34">
        <f t="shared" si="32"/>
        <v>-4.5497918320345097</v>
      </c>
      <c r="K183" s="34">
        <f t="shared" si="33"/>
        <v>0</v>
      </c>
      <c r="L183" s="34">
        <f t="shared" si="29"/>
        <v>7582.9863867241847</v>
      </c>
      <c r="M183" s="34">
        <f t="shared" si="30"/>
        <v>7582.9863867241847</v>
      </c>
    </row>
    <row r="184" spans="1:13" x14ac:dyDescent="0.25">
      <c r="A184" s="40"/>
      <c r="B184" s="35">
        <v>2.48</v>
      </c>
      <c r="C184" s="32">
        <f t="shared" si="23"/>
        <v>-2.8799999999999996E-2</v>
      </c>
      <c r="D184" s="32">
        <f t="shared" si="24"/>
        <v>1.4940305936850251E-16</v>
      </c>
      <c r="E184" s="33">
        <f t="shared" si="25"/>
        <v>4.7369555198074274E-4</v>
      </c>
      <c r="F184" s="33">
        <f t="shared" si="26"/>
        <v>2.9801769079200056E-4</v>
      </c>
      <c r="G184" s="33">
        <f t="shared" si="27"/>
        <v>9.7171324277274334E-4</v>
      </c>
      <c r="H184" s="30">
        <f t="shared" si="28"/>
        <v>5451516.4415752683</v>
      </c>
      <c r="I184" s="34">
        <f t="shared" si="31"/>
        <v>-4.5492140955590559</v>
      </c>
      <c r="J184" s="34">
        <f t="shared" si="32"/>
        <v>-4.5492140955590301</v>
      </c>
      <c r="K184" s="34">
        <f t="shared" si="33"/>
        <v>0</v>
      </c>
      <c r="L184" s="34">
        <f t="shared" si="29"/>
        <v>7582.0234925983859</v>
      </c>
      <c r="M184" s="34">
        <f t="shared" si="30"/>
        <v>7582.0234925983859</v>
      </c>
    </row>
    <row r="185" spans="1:13" x14ac:dyDescent="0.25">
      <c r="A185" s="40"/>
      <c r="B185" s="35">
        <v>2.4900000000000002</v>
      </c>
      <c r="C185" s="32">
        <f t="shared" si="23"/>
        <v>-2.9399999999999996E-2</v>
      </c>
      <c r="D185" s="32">
        <f t="shared" si="24"/>
        <v>1.4940305936850251E-16</v>
      </c>
      <c r="E185" s="33">
        <f t="shared" si="25"/>
        <v>4.7939754264700817E-4</v>
      </c>
      <c r="F185" s="33">
        <f t="shared" si="26"/>
        <v>2.961327351998467E-4</v>
      </c>
      <c r="G185" s="33">
        <f t="shared" si="27"/>
        <v>9.7553027784685485E-4</v>
      </c>
      <c r="H185" s="30">
        <f t="shared" si="28"/>
        <v>5451365.0925870687</v>
      </c>
      <c r="I185" s="34">
        <f t="shared" si="31"/>
        <v>-4.5486363911625372</v>
      </c>
      <c r="J185" s="34">
        <f t="shared" si="32"/>
        <v>-4.5486363911626411</v>
      </c>
      <c r="K185" s="34">
        <f t="shared" si="33"/>
        <v>0</v>
      </c>
      <c r="L185" s="34">
        <f t="shared" si="29"/>
        <v>7581.060651937737</v>
      </c>
      <c r="M185" s="34">
        <f t="shared" si="30"/>
        <v>7581.060651937737</v>
      </c>
    </row>
    <row r="186" spans="1:13" x14ac:dyDescent="0.25">
      <c r="A186" s="40"/>
      <c r="B186" s="35">
        <v>2.5</v>
      </c>
      <c r="C186" s="32">
        <f t="shared" si="23"/>
        <v>-2.9999999999999995E-2</v>
      </c>
      <c r="D186" s="32">
        <f t="shared" si="24"/>
        <v>1.4940305936850251E-16</v>
      </c>
      <c r="E186" s="33">
        <f t="shared" si="25"/>
        <v>4.8509953331327365E-4</v>
      </c>
      <c r="F186" s="33">
        <f t="shared" si="26"/>
        <v>2.9424777960769283E-4</v>
      </c>
      <c r="G186" s="33">
        <f t="shared" si="27"/>
        <v>9.7934731292096647E-4</v>
      </c>
      <c r="H186" s="30">
        <f t="shared" si="28"/>
        <v>5451213.7520023575</v>
      </c>
      <c r="I186" s="34">
        <f t="shared" si="31"/>
        <v>-4.5480587188426869</v>
      </c>
      <c r="J186" s="34">
        <f t="shared" si="32"/>
        <v>-4.548058718842662</v>
      </c>
      <c r="K186" s="34">
        <f t="shared" si="33"/>
        <v>0</v>
      </c>
      <c r="L186" s="34">
        <f t="shared" si="29"/>
        <v>7580.0978647377715</v>
      </c>
      <c r="M186" s="34">
        <f t="shared" si="30"/>
        <v>7580.0978647377715</v>
      </c>
    </row>
    <row r="187" spans="1:13" x14ac:dyDescent="0.25">
      <c r="A187" s="40"/>
      <c r="B187" s="35">
        <v>2.5099999999999998</v>
      </c>
      <c r="C187" s="32">
        <f t="shared" si="23"/>
        <v>-3.0599999999999995E-2</v>
      </c>
      <c r="D187" s="32">
        <f t="shared" si="24"/>
        <v>1.4940305936850251E-16</v>
      </c>
      <c r="E187" s="33">
        <f t="shared" si="25"/>
        <v>4.9080152397953914E-4</v>
      </c>
      <c r="F187" s="33">
        <f t="shared" si="26"/>
        <v>2.9236282401553897E-4</v>
      </c>
      <c r="G187" s="33">
        <f t="shared" si="27"/>
        <v>9.8316434799507798E-4</v>
      </c>
      <c r="H187" s="30">
        <f t="shared" si="28"/>
        <v>5451062.4198204353</v>
      </c>
      <c r="I187" s="34">
        <f t="shared" si="31"/>
        <v>-4.5474810785963191</v>
      </c>
      <c r="J187" s="34">
        <f t="shared" si="32"/>
        <v>-4.547481078596423</v>
      </c>
      <c r="K187" s="34">
        <f t="shared" si="33"/>
        <v>0</v>
      </c>
      <c r="L187" s="34">
        <f t="shared" si="29"/>
        <v>7579.135130994041</v>
      </c>
      <c r="M187" s="34">
        <f t="shared" si="30"/>
        <v>7579.135130994041</v>
      </c>
    </row>
    <row r="188" spans="1:13" x14ac:dyDescent="0.25">
      <c r="A188" s="40"/>
      <c r="B188" s="35">
        <v>2.52</v>
      </c>
      <c r="C188" s="32">
        <f t="shared" si="23"/>
        <v>-3.1199999999999995E-2</v>
      </c>
      <c r="D188" s="32">
        <f t="shared" si="24"/>
        <v>1.4940305936850251E-16</v>
      </c>
      <c r="E188" s="33">
        <f t="shared" si="25"/>
        <v>4.9650351464580462E-4</v>
      </c>
      <c r="F188" s="33">
        <f t="shared" si="26"/>
        <v>2.904778684233851E-4</v>
      </c>
      <c r="G188" s="33">
        <f t="shared" si="27"/>
        <v>9.8698138306918971E-4</v>
      </c>
      <c r="H188" s="30">
        <f t="shared" si="28"/>
        <v>5450911.0960406028</v>
      </c>
      <c r="I188" s="34">
        <f t="shared" si="31"/>
        <v>-4.5469034704214097</v>
      </c>
      <c r="J188" s="34">
        <f t="shared" si="32"/>
        <v>-4.5469034704212552</v>
      </c>
      <c r="K188" s="34">
        <f t="shared" si="33"/>
        <v>0</v>
      </c>
      <c r="L188" s="34">
        <f t="shared" si="29"/>
        <v>7578.1724507020936</v>
      </c>
      <c r="M188" s="34">
        <f t="shared" si="30"/>
        <v>7578.1724507020936</v>
      </c>
    </row>
    <row r="189" spans="1:13" x14ac:dyDescent="0.25">
      <c r="A189" s="40"/>
      <c r="B189" s="35">
        <v>2.5299999999999998</v>
      </c>
      <c r="C189" s="32">
        <f t="shared" si="23"/>
        <v>-3.1799999999999995E-2</v>
      </c>
      <c r="D189" s="32">
        <f t="shared" si="24"/>
        <v>1.4940305936850251E-16</v>
      </c>
      <c r="E189" s="33">
        <f t="shared" si="25"/>
        <v>5.0220550531207011E-4</v>
      </c>
      <c r="F189" s="33">
        <f t="shared" si="26"/>
        <v>2.8859291283123123E-4</v>
      </c>
      <c r="G189" s="33">
        <f t="shared" si="27"/>
        <v>9.9079841814330143E-4</v>
      </c>
      <c r="H189" s="30">
        <f t="shared" si="28"/>
        <v>5450759.7806621604</v>
      </c>
      <c r="I189" s="34">
        <f t="shared" si="31"/>
        <v>-4.5463258943146423</v>
      </c>
      <c r="J189" s="34">
        <f t="shared" si="32"/>
        <v>-4.5463258943144877</v>
      </c>
      <c r="K189" s="34">
        <f t="shared" si="33"/>
        <v>0</v>
      </c>
      <c r="L189" s="34">
        <f t="shared" si="29"/>
        <v>7577.2098238574818</v>
      </c>
      <c r="M189" s="34">
        <f t="shared" si="30"/>
        <v>7577.2098238574818</v>
      </c>
    </row>
    <row r="190" spans="1:13" x14ac:dyDescent="0.25">
      <c r="A190" s="40"/>
      <c r="B190" s="35">
        <v>2.54</v>
      </c>
      <c r="C190" s="32">
        <f t="shared" si="23"/>
        <v>-3.2399999999999998E-2</v>
      </c>
      <c r="D190" s="32">
        <f t="shared" si="24"/>
        <v>1.4940305936850251E-16</v>
      </c>
      <c r="E190" s="33">
        <f t="shared" si="25"/>
        <v>5.0790749597833559E-4</v>
      </c>
      <c r="F190" s="33">
        <f t="shared" si="26"/>
        <v>2.8670795723907732E-4</v>
      </c>
      <c r="G190" s="33">
        <f t="shared" si="27"/>
        <v>9.9461545321741273E-4</v>
      </c>
      <c r="H190" s="30">
        <f t="shared" si="28"/>
        <v>5450608.4736844096</v>
      </c>
      <c r="I190" s="34">
        <f t="shared" si="31"/>
        <v>-4.5457483502730938</v>
      </c>
      <c r="J190" s="34">
        <f t="shared" si="32"/>
        <v>-4.5457483502734819</v>
      </c>
      <c r="K190" s="34">
        <f t="shared" si="33"/>
        <v>0</v>
      </c>
      <c r="L190" s="34">
        <f t="shared" si="29"/>
        <v>7576.2472504557609</v>
      </c>
      <c r="M190" s="34">
        <f t="shared" si="30"/>
        <v>7576.2472504557609</v>
      </c>
    </row>
    <row r="191" spans="1:13" x14ac:dyDescent="0.25">
      <c r="A191" s="40"/>
      <c r="B191" s="35">
        <v>2.5499999999999998</v>
      </c>
      <c r="C191" s="32">
        <f t="shared" si="23"/>
        <v>-3.3000000000000002E-2</v>
      </c>
      <c r="D191" s="32">
        <f t="shared" si="24"/>
        <v>1.4940305936850251E-16</v>
      </c>
      <c r="E191" s="33">
        <f t="shared" si="25"/>
        <v>5.1360948664460108E-4</v>
      </c>
      <c r="F191" s="33">
        <f t="shared" si="26"/>
        <v>2.8482300164692345E-4</v>
      </c>
      <c r="G191" s="33">
        <f t="shared" si="27"/>
        <v>9.9843248829152445E-4</v>
      </c>
      <c r="H191" s="30">
        <f t="shared" si="28"/>
        <v>5450457.1751066484</v>
      </c>
      <c r="I191" s="34">
        <f t="shared" si="31"/>
        <v>-4.5451708382956317</v>
      </c>
      <c r="J191" s="34">
        <f t="shared" si="32"/>
        <v>-4.5451708382955038</v>
      </c>
      <c r="K191" s="34">
        <f t="shared" si="33"/>
        <v>0</v>
      </c>
      <c r="L191" s="34">
        <f t="shared" si="29"/>
        <v>7575.2847304924644</v>
      </c>
      <c r="M191" s="34">
        <f t="shared" si="30"/>
        <v>7575.2847304924644</v>
      </c>
    </row>
    <row r="192" spans="1:13" x14ac:dyDescent="0.25">
      <c r="A192" s="40"/>
      <c r="B192" s="35">
        <v>2.56</v>
      </c>
      <c r="C192" s="32">
        <f t="shared" si="23"/>
        <v>-3.3600000000000005E-2</v>
      </c>
      <c r="D192" s="32">
        <f t="shared" si="24"/>
        <v>1.4940305936850251E-16</v>
      </c>
      <c r="E192" s="33">
        <f t="shared" si="25"/>
        <v>5.1931147731086656E-4</v>
      </c>
      <c r="F192" s="33">
        <f t="shared" si="26"/>
        <v>2.8293804605476953E-4</v>
      </c>
      <c r="G192" s="33">
        <f t="shared" si="27"/>
        <v>1.0022495233656362E-3</v>
      </c>
      <c r="H192" s="30">
        <f t="shared" si="28"/>
        <v>5450305.8849281799</v>
      </c>
      <c r="I192" s="34">
        <f t="shared" si="31"/>
        <v>-4.5445933583780489</v>
      </c>
      <c r="J192" s="34">
        <f t="shared" si="32"/>
        <v>-4.544593358377921</v>
      </c>
      <c r="K192" s="34">
        <f t="shared" si="33"/>
        <v>0</v>
      </c>
      <c r="L192" s="34">
        <f t="shared" si="29"/>
        <v>7574.3222639631604</v>
      </c>
      <c r="M192" s="34">
        <f t="shared" si="30"/>
        <v>7574.3222639631604</v>
      </c>
    </row>
    <row r="193" spans="1:13" x14ac:dyDescent="0.25">
      <c r="A193" s="40"/>
      <c r="B193" s="35">
        <v>2.57</v>
      </c>
      <c r="C193" s="32">
        <f t="shared" si="23"/>
        <v>-3.4200000000000008E-2</v>
      </c>
      <c r="D193" s="32">
        <f t="shared" si="24"/>
        <v>1.4940305936850251E-16</v>
      </c>
      <c r="E193" s="33">
        <f t="shared" si="25"/>
        <v>5.2501346797713204E-4</v>
      </c>
      <c r="F193" s="33">
        <f t="shared" si="26"/>
        <v>2.8105309046261566E-4</v>
      </c>
      <c r="G193" s="33">
        <f t="shared" si="27"/>
        <v>1.0060665584397477E-3</v>
      </c>
      <c r="H193" s="30">
        <f t="shared" si="28"/>
        <v>5450154.6031483021</v>
      </c>
      <c r="I193" s="34">
        <f t="shared" si="31"/>
        <v>-4.5440159105179232</v>
      </c>
      <c r="J193" s="34">
        <f t="shared" si="32"/>
        <v>-4.5440159105180538</v>
      </c>
      <c r="K193" s="34">
        <f t="shared" si="33"/>
        <v>0</v>
      </c>
      <c r="L193" s="34">
        <f t="shared" si="29"/>
        <v>7573.3598508633804</v>
      </c>
      <c r="M193" s="34">
        <f t="shared" si="30"/>
        <v>7573.3598508633804</v>
      </c>
    </row>
    <row r="194" spans="1:13" x14ac:dyDescent="0.25">
      <c r="A194" s="40"/>
      <c r="B194" s="35">
        <v>2.58</v>
      </c>
      <c r="C194" s="32">
        <f t="shared" si="23"/>
        <v>-3.4800000000000011E-2</v>
      </c>
      <c r="D194" s="32">
        <f t="shared" si="24"/>
        <v>1.4940305936850251E-16</v>
      </c>
      <c r="E194" s="33">
        <f t="shared" si="25"/>
        <v>5.3071545864339764E-4</v>
      </c>
      <c r="F194" s="33">
        <f t="shared" si="26"/>
        <v>2.791681348704618E-4</v>
      </c>
      <c r="G194" s="33">
        <f t="shared" si="27"/>
        <v>1.0098835935138594E-3</v>
      </c>
      <c r="H194" s="30">
        <f t="shared" si="28"/>
        <v>5450003.3297663163</v>
      </c>
      <c r="I194" s="34">
        <f t="shared" si="31"/>
        <v>-4.5434384947133628</v>
      </c>
      <c r="J194" s="34">
        <f t="shared" si="32"/>
        <v>-4.5434384947132349</v>
      </c>
      <c r="K194" s="34">
        <f t="shared" si="33"/>
        <v>0</v>
      </c>
      <c r="L194" s="34">
        <f t="shared" si="29"/>
        <v>7572.3974911886826</v>
      </c>
      <c r="M194" s="34">
        <f t="shared" si="30"/>
        <v>7572.3974911886826</v>
      </c>
    </row>
    <row r="195" spans="1:13" x14ac:dyDescent="0.25">
      <c r="A195" s="40"/>
      <c r="B195" s="35">
        <v>2.59</v>
      </c>
      <c r="C195" s="32">
        <f t="shared" si="23"/>
        <v>-3.5400000000000015E-2</v>
      </c>
      <c r="D195" s="32">
        <f t="shared" si="24"/>
        <v>1.4940305936850251E-16</v>
      </c>
      <c r="E195" s="33">
        <f t="shared" si="25"/>
        <v>5.3641744930966312E-4</v>
      </c>
      <c r="F195" s="33">
        <f t="shared" si="26"/>
        <v>2.7728317927830788E-4</v>
      </c>
      <c r="G195" s="33">
        <f t="shared" si="27"/>
        <v>1.0137006285879709E-3</v>
      </c>
      <c r="H195" s="30">
        <f t="shared" si="28"/>
        <v>5449852.0647815252</v>
      </c>
      <c r="I195" s="34">
        <f t="shared" si="31"/>
        <v>-4.542861110960672</v>
      </c>
      <c r="J195" s="34">
        <f t="shared" si="32"/>
        <v>-4.5428611109608017</v>
      </c>
      <c r="K195" s="34">
        <f t="shared" si="33"/>
        <v>0</v>
      </c>
      <c r="L195" s="34">
        <f t="shared" si="29"/>
        <v>7571.4351849346276</v>
      </c>
      <c r="M195" s="34">
        <f t="shared" si="30"/>
        <v>7571.4351849346276</v>
      </c>
    </row>
    <row r="196" spans="1:13" x14ac:dyDescent="0.25">
      <c r="A196" s="40"/>
      <c r="B196" s="35">
        <v>2.6</v>
      </c>
      <c r="C196" s="32">
        <f t="shared" si="23"/>
        <v>-3.6000000000000018E-2</v>
      </c>
      <c r="D196" s="32">
        <f t="shared" si="24"/>
        <v>1.4940305936850251E-16</v>
      </c>
      <c r="E196" s="33">
        <f t="shared" si="25"/>
        <v>5.4211943997592861E-4</v>
      </c>
      <c r="F196" s="33">
        <f t="shared" si="26"/>
        <v>2.7539822368615401E-4</v>
      </c>
      <c r="G196" s="33">
        <f t="shared" si="27"/>
        <v>1.0175176636620827E-3</v>
      </c>
      <c r="H196" s="30">
        <f t="shared" si="28"/>
        <v>5449700.8081932273</v>
      </c>
      <c r="I196" s="34">
        <f t="shared" si="31"/>
        <v>-4.5422837592582059</v>
      </c>
      <c r="J196" s="34">
        <f t="shared" si="32"/>
        <v>-4.542283759258078</v>
      </c>
      <c r="K196" s="34">
        <f t="shared" si="33"/>
        <v>0</v>
      </c>
      <c r="L196" s="34">
        <f t="shared" si="29"/>
        <v>7570.4729320967554</v>
      </c>
      <c r="M196" s="34">
        <f t="shared" si="30"/>
        <v>7570.4729320967554</v>
      </c>
    </row>
    <row r="197" spans="1:13" x14ac:dyDescent="0.25">
      <c r="A197" s="40"/>
      <c r="B197" s="35">
        <v>2.61</v>
      </c>
      <c r="C197" s="32">
        <f t="shared" si="23"/>
        <v>-3.6600000000000021E-2</v>
      </c>
      <c r="D197" s="32">
        <f t="shared" si="24"/>
        <v>1.4940305936850251E-16</v>
      </c>
      <c r="E197" s="33">
        <f t="shared" si="25"/>
        <v>5.478214306421942E-4</v>
      </c>
      <c r="F197" s="33">
        <f t="shared" si="26"/>
        <v>2.7351326809400009E-4</v>
      </c>
      <c r="G197" s="33">
        <f t="shared" si="27"/>
        <v>1.0213346987361944E-3</v>
      </c>
      <c r="H197" s="30">
        <f t="shared" si="28"/>
        <v>5449549.5600007251</v>
      </c>
      <c r="I197" s="34">
        <f t="shared" si="31"/>
        <v>-4.5417064396025291</v>
      </c>
      <c r="J197" s="34">
        <f t="shared" si="32"/>
        <v>-4.5417064396024012</v>
      </c>
      <c r="K197" s="34">
        <f t="shared" si="33"/>
        <v>0</v>
      </c>
      <c r="L197" s="34">
        <f t="shared" si="29"/>
        <v>7569.5107326706266</v>
      </c>
      <c r="M197" s="34">
        <f t="shared" si="30"/>
        <v>7569.5107326706266</v>
      </c>
    </row>
    <row r="198" spans="1:13" x14ac:dyDescent="0.25">
      <c r="A198" s="40"/>
      <c r="B198" s="35">
        <v>2.62</v>
      </c>
      <c r="C198" s="32">
        <f t="shared" si="23"/>
        <v>-3.7200000000000025E-2</v>
      </c>
      <c r="D198" s="32">
        <f t="shared" si="24"/>
        <v>1.4940305936850251E-16</v>
      </c>
      <c r="E198" s="33">
        <f t="shared" si="25"/>
        <v>5.5352342130845968E-4</v>
      </c>
      <c r="F198" s="33">
        <f t="shared" si="26"/>
        <v>2.7162831250184623E-4</v>
      </c>
      <c r="G198" s="33">
        <f t="shared" si="27"/>
        <v>1.0251517338103059E-3</v>
      </c>
      <c r="H198" s="30">
        <f t="shared" si="28"/>
        <v>5449398.3202033183</v>
      </c>
      <c r="I198" s="34">
        <f t="shared" si="31"/>
        <v>-4.541129151990968</v>
      </c>
      <c r="J198" s="34">
        <f t="shared" si="32"/>
        <v>-4.5411291519910977</v>
      </c>
      <c r="K198" s="34">
        <f t="shared" si="33"/>
        <v>0</v>
      </c>
      <c r="L198" s="34">
        <f t="shared" si="29"/>
        <v>7568.5485866517884</v>
      </c>
      <c r="M198" s="34">
        <f t="shared" si="30"/>
        <v>7568.5485866517884</v>
      </c>
    </row>
    <row r="199" spans="1:13" x14ac:dyDescent="0.25">
      <c r="A199" s="40"/>
      <c r="B199" s="35">
        <v>2.63</v>
      </c>
      <c r="C199" s="32">
        <f t="shared" si="23"/>
        <v>-3.7800000000000028E-2</v>
      </c>
      <c r="D199" s="32">
        <f t="shared" si="24"/>
        <v>1.4940305936850251E-16</v>
      </c>
      <c r="E199" s="33">
        <f t="shared" si="25"/>
        <v>5.5922541197472517E-4</v>
      </c>
      <c r="F199" s="33">
        <f t="shared" si="26"/>
        <v>2.6974335690969236E-4</v>
      </c>
      <c r="G199" s="33">
        <f t="shared" si="27"/>
        <v>1.0289687688844174E-3</v>
      </c>
      <c r="H199" s="30">
        <f t="shared" si="28"/>
        <v>5449247.0888003092</v>
      </c>
      <c r="I199" s="34">
        <f t="shared" si="31"/>
        <v>-4.5405518964213751</v>
      </c>
      <c r="J199" s="34">
        <f t="shared" si="32"/>
        <v>-4.5405518964215057</v>
      </c>
      <c r="K199" s="34">
        <f t="shared" si="33"/>
        <v>0</v>
      </c>
      <c r="L199" s="34">
        <f t="shared" si="29"/>
        <v>7567.5864940358006</v>
      </c>
      <c r="M199" s="34">
        <f t="shared" si="30"/>
        <v>7567.5864940358006</v>
      </c>
    </row>
    <row r="200" spans="1:13" x14ac:dyDescent="0.25">
      <c r="A200" s="40"/>
      <c r="B200" s="35">
        <v>2.64</v>
      </c>
      <c r="C200" s="32">
        <f t="shared" si="23"/>
        <v>-3.8400000000000031E-2</v>
      </c>
      <c r="D200" s="32">
        <f t="shared" si="24"/>
        <v>1.4940305936850251E-16</v>
      </c>
      <c r="E200" s="33">
        <f t="shared" si="25"/>
        <v>5.6492740264099065E-4</v>
      </c>
      <c r="F200" s="33">
        <f t="shared" si="26"/>
        <v>2.678584013175385E-4</v>
      </c>
      <c r="G200" s="33">
        <f t="shared" si="27"/>
        <v>1.0327858039585291E-3</v>
      </c>
      <c r="H200" s="30">
        <f t="shared" si="28"/>
        <v>5449095.8657909986</v>
      </c>
      <c r="I200" s="34">
        <f t="shared" si="31"/>
        <v>-4.5399746728910815</v>
      </c>
      <c r="J200" s="34">
        <f t="shared" si="32"/>
        <v>-4.5399746728909536</v>
      </c>
      <c r="K200" s="34">
        <f t="shared" si="33"/>
        <v>0</v>
      </c>
      <c r="L200" s="34">
        <f t="shared" si="29"/>
        <v>7566.6244548182149</v>
      </c>
      <c r="M200" s="34">
        <f t="shared" si="30"/>
        <v>7566.6244548182149</v>
      </c>
    </row>
    <row r="201" spans="1:13" x14ac:dyDescent="0.25">
      <c r="A201" s="40"/>
      <c r="B201" s="35">
        <v>2.65</v>
      </c>
      <c r="C201" s="32">
        <f t="shared" ref="C201:C236" si="34">C200-($C$7/100)</f>
        <v>-3.9000000000000035E-2</v>
      </c>
      <c r="D201" s="32">
        <f t="shared" si="24"/>
        <v>1.4940305936850251E-16</v>
      </c>
      <c r="E201" s="33">
        <f t="shared" si="25"/>
        <v>5.7062939330725614E-4</v>
      </c>
      <c r="F201" s="33">
        <f t="shared" si="26"/>
        <v>2.6597344572538458E-4</v>
      </c>
      <c r="G201" s="33">
        <f t="shared" si="27"/>
        <v>1.0366028390326409E-3</v>
      </c>
      <c r="H201" s="30">
        <f t="shared" si="28"/>
        <v>5448944.6511746868</v>
      </c>
      <c r="I201" s="34">
        <f t="shared" si="31"/>
        <v>-4.539397481396902</v>
      </c>
      <c r="J201" s="34">
        <f t="shared" si="32"/>
        <v>-4.5393974813967732</v>
      </c>
      <c r="K201" s="34">
        <f t="shared" si="33"/>
        <v>0</v>
      </c>
      <c r="L201" s="34">
        <f t="shared" si="29"/>
        <v>7565.6624689945811</v>
      </c>
      <c r="M201" s="34">
        <f t="shared" si="30"/>
        <v>7565.6624689945811</v>
      </c>
    </row>
    <row r="202" spans="1:13" x14ac:dyDescent="0.25">
      <c r="A202" s="40"/>
      <c r="B202" s="35">
        <v>2.66</v>
      </c>
      <c r="C202" s="32">
        <f t="shared" si="34"/>
        <v>-3.9600000000000038E-2</v>
      </c>
      <c r="D202" s="32">
        <f t="shared" ref="D202:D236" si="35">$D$136</f>
        <v>1.4940305936850251E-16</v>
      </c>
      <c r="E202" s="33">
        <f t="shared" si="25"/>
        <v>5.7633138397352162E-4</v>
      </c>
      <c r="F202" s="33">
        <f t="shared" si="26"/>
        <v>2.6408849013323071E-4</v>
      </c>
      <c r="G202" s="33">
        <f t="shared" si="27"/>
        <v>1.0404198741067522E-3</v>
      </c>
      <c r="H202" s="30">
        <f t="shared" si="28"/>
        <v>5448793.4449506765</v>
      </c>
      <c r="I202" s="34">
        <f t="shared" si="31"/>
        <v>-4.5388203219359147</v>
      </c>
      <c r="J202" s="34">
        <f t="shared" si="32"/>
        <v>-4.5388203219363019</v>
      </c>
      <c r="K202" s="34">
        <f t="shared" si="33"/>
        <v>0</v>
      </c>
      <c r="L202" s="34">
        <f t="shared" si="29"/>
        <v>7564.7005365604618</v>
      </c>
      <c r="M202" s="34">
        <f t="shared" si="30"/>
        <v>7564.7005365604618</v>
      </c>
    </row>
    <row r="203" spans="1:13" x14ac:dyDescent="0.25">
      <c r="A203" s="40"/>
      <c r="B203" s="35">
        <v>2.67</v>
      </c>
      <c r="C203" s="32">
        <f t="shared" si="34"/>
        <v>-4.0200000000000041E-2</v>
      </c>
      <c r="D203" s="32">
        <f t="shared" si="35"/>
        <v>1.4940305936850251E-16</v>
      </c>
      <c r="E203" s="33">
        <f t="shared" si="25"/>
        <v>5.820333746397871E-4</v>
      </c>
      <c r="F203" s="33">
        <f t="shared" si="26"/>
        <v>2.6220353454107679E-4</v>
      </c>
      <c r="G203" s="33">
        <f t="shared" si="27"/>
        <v>1.0442369091808639E-3</v>
      </c>
      <c r="H203" s="30">
        <f t="shared" si="28"/>
        <v>5448642.2471182682</v>
      </c>
      <c r="I203" s="34">
        <f t="shared" si="31"/>
        <v>-4.5382431945069976</v>
      </c>
      <c r="J203" s="34">
        <f t="shared" si="32"/>
        <v>-4.5382431945068697</v>
      </c>
      <c r="K203" s="34">
        <f t="shared" si="33"/>
        <v>0</v>
      </c>
      <c r="L203" s="34">
        <f t="shared" si="29"/>
        <v>7563.7386575114078</v>
      </c>
      <c r="M203" s="34">
        <f t="shared" si="30"/>
        <v>7563.7386575114078</v>
      </c>
    </row>
    <row r="204" spans="1:13" x14ac:dyDescent="0.25">
      <c r="A204" s="40"/>
      <c r="B204" s="35">
        <v>2.68</v>
      </c>
      <c r="C204" s="32">
        <f t="shared" si="34"/>
        <v>-4.0800000000000045E-2</v>
      </c>
      <c r="D204" s="32">
        <f t="shared" si="35"/>
        <v>1.4940305936850251E-16</v>
      </c>
      <c r="E204" s="33">
        <f t="shared" si="25"/>
        <v>5.877353653060527E-4</v>
      </c>
      <c r="F204" s="33">
        <f t="shared" si="26"/>
        <v>2.6031857894892292E-4</v>
      </c>
      <c r="G204" s="33">
        <f t="shared" si="27"/>
        <v>1.0480539442549756E-3</v>
      </c>
      <c r="H204" s="30">
        <f t="shared" si="28"/>
        <v>5448491.0576767623</v>
      </c>
      <c r="I204" s="34">
        <f t="shared" si="31"/>
        <v>-4.5376660991059348</v>
      </c>
      <c r="J204" s="34">
        <f t="shared" si="32"/>
        <v>-4.5376660991058069</v>
      </c>
      <c r="K204" s="34">
        <f t="shared" si="33"/>
        <v>0</v>
      </c>
      <c r="L204" s="34">
        <f t="shared" si="29"/>
        <v>7562.7768318429698</v>
      </c>
      <c r="M204" s="34">
        <f t="shared" si="30"/>
        <v>7562.7768318429698</v>
      </c>
    </row>
    <row r="205" spans="1:13" x14ac:dyDescent="0.25">
      <c r="A205" s="40"/>
      <c r="B205" s="35">
        <v>2.69</v>
      </c>
      <c r="C205" s="32">
        <f t="shared" si="34"/>
        <v>-4.1400000000000048E-2</v>
      </c>
      <c r="D205" s="32">
        <f t="shared" si="35"/>
        <v>1.4940305936850251E-16</v>
      </c>
      <c r="E205" s="33">
        <f t="shared" si="25"/>
        <v>5.9343735597231818E-4</v>
      </c>
      <c r="F205" s="33">
        <f t="shared" si="26"/>
        <v>2.5843362335676906E-4</v>
      </c>
      <c r="G205" s="33">
        <f t="shared" si="27"/>
        <v>1.0518709793290873E-3</v>
      </c>
      <c r="H205" s="30">
        <f t="shared" si="28"/>
        <v>5448339.8766254624</v>
      </c>
      <c r="I205" s="34">
        <f t="shared" si="31"/>
        <v>-4.537089035730582</v>
      </c>
      <c r="J205" s="34">
        <f t="shared" si="32"/>
        <v>-4.5370890357304541</v>
      </c>
      <c r="K205" s="34">
        <f t="shared" si="33"/>
        <v>0</v>
      </c>
      <c r="L205" s="34">
        <f t="shared" si="29"/>
        <v>7561.815059550715</v>
      </c>
      <c r="M205" s="34">
        <f t="shared" si="30"/>
        <v>7561.815059550715</v>
      </c>
    </row>
    <row r="206" spans="1:13" x14ac:dyDescent="0.25">
      <c r="A206" s="40"/>
      <c r="B206" s="35">
        <v>2.7</v>
      </c>
      <c r="C206" s="32">
        <f t="shared" si="34"/>
        <v>-4.2000000000000051E-2</v>
      </c>
      <c r="D206" s="32">
        <f t="shared" si="35"/>
        <v>1.4940305936850251E-16</v>
      </c>
      <c r="E206" s="33">
        <f t="shared" si="25"/>
        <v>5.9913934663858367E-4</v>
      </c>
      <c r="F206" s="33">
        <f t="shared" si="26"/>
        <v>2.5654866776461514E-4</v>
      </c>
      <c r="G206" s="33">
        <f t="shared" si="27"/>
        <v>1.0556880144031986E-3</v>
      </c>
      <c r="H206" s="30">
        <f t="shared" si="28"/>
        <v>5448188.703963669</v>
      </c>
      <c r="I206" s="34">
        <f t="shared" si="31"/>
        <v>-4.5365120043777543</v>
      </c>
      <c r="J206" s="34">
        <f t="shared" si="32"/>
        <v>-4.5365120043781415</v>
      </c>
      <c r="K206" s="34">
        <f t="shared" si="33"/>
        <v>0</v>
      </c>
      <c r="L206" s="34">
        <f t="shared" si="29"/>
        <v>7560.853340630194</v>
      </c>
      <c r="M206" s="34">
        <f t="shared" si="30"/>
        <v>7560.853340630194</v>
      </c>
    </row>
    <row r="207" spans="1:13" x14ac:dyDescent="0.25">
      <c r="A207" s="40"/>
      <c r="B207" s="35">
        <v>2.71</v>
      </c>
      <c r="C207" s="32">
        <f t="shared" si="34"/>
        <v>-4.2600000000000054E-2</v>
      </c>
      <c r="D207" s="32">
        <f t="shared" si="35"/>
        <v>1.4940305936850251E-16</v>
      </c>
      <c r="E207" s="33">
        <f t="shared" si="25"/>
        <v>6.0484133730484926E-4</v>
      </c>
      <c r="F207" s="33">
        <f t="shared" si="26"/>
        <v>2.5466371217246127E-4</v>
      </c>
      <c r="G207" s="33">
        <f t="shared" si="27"/>
        <v>1.0595050494773104E-3</v>
      </c>
      <c r="H207" s="30">
        <f t="shared" si="28"/>
        <v>5448037.5396906836</v>
      </c>
      <c r="I207" s="34">
        <f t="shared" si="31"/>
        <v>-4.5359350050463316</v>
      </c>
      <c r="J207" s="34">
        <f t="shared" si="32"/>
        <v>-4.5359350050462037</v>
      </c>
      <c r="K207" s="34">
        <f t="shared" si="33"/>
        <v>0</v>
      </c>
      <c r="L207" s="34">
        <f t="shared" si="29"/>
        <v>7559.891675076964</v>
      </c>
      <c r="M207" s="34">
        <f t="shared" si="30"/>
        <v>7559.891675076964</v>
      </c>
    </row>
    <row r="208" spans="1:13" x14ac:dyDescent="0.25">
      <c r="A208" s="40"/>
      <c r="B208" s="35">
        <v>2.72</v>
      </c>
      <c r="C208" s="32">
        <f t="shared" si="34"/>
        <v>-4.3200000000000058E-2</v>
      </c>
      <c r="D208" s="32">
        <f t="shared" si="35"/>
        <v>1.4940305936850251E-16</v>
      </c>
      <c r="E208" s="33">
        <f t="shared" si="25"/>
        <v>6.1054332797111474E-4</v>
      </c>
      <c r="F208" s="33">
        <f t="shared" si="26"/>
        <v>2.5277875658030735E-4</v>
      </c>
      <c r="G208" s="33">
        <f t="shared" si="27"/>
        <v>1.0633220845514221E-3</v>
      </c>
      <c r="H208" s="30">
        <f t="shared" si="28"/>
        <v>5447886.3838058095</v>
      </c>
      <c r="I208" s="34">
        <f t="shared" si="31"/>
        <v>-4.5353580377321085</v>
      </c>
      <c r="J208" s="34">
        <f t="shared" si="32"/>
        <v>-4.5353580377319815</v>
      </c>
      <c r="K208" s="34">
        <f t="shared" si="33"/>
        <v>0</v>
      </c>
      <c r="L208" s="34">
        <f t="shared" si="29"/>
        <v>7558.9300628865931</v>
      </c>
      <c r="M208" s="34">
        <f t="shared" si="30"/>
        <v>7558.9300628865931</v>
      </c>
    </row>
    <row r="209" spans="1:13" x14ac:dyDescent="0.25">
      <c r="A209" s="40"/>
      <c r="B209" s="35">
        <v>2.73</v>
      </c>
      <c r="C209" s="32">
        <f t="shared" si="34"/>
        <v>-4.3800000000000061E-2</v>
      </c>
      <c r="D209" s="32">
        <f t="shared" si="35"/>
        <v>1.4940305936850251E-16</v>
      </c>
      <c r="E209" s="33">
        <f t="shared" si="25"/>
        <v>6.1624531863738023E-4</v>
      </c>
      <c r="F209" s="33">
        <f t="shared" si="26"/>
        <v>2.5089380098815349E-4</v>
      </c>
      <c r="G209" s="33">
        <f t="shared" si="27"/>
        <v>1.0671391196255338E-3</v>
      </c>
      <c r="H209" s="30">
        <f t="shared" si="28"/>
        <v>5447735.2363083465</v>
      </c>
      <c r="I209" s="34">
        <f t="shared" si="31"/>
        <v>-4.5347811024329285</v>
      </c>
      <c r="J209" s="34">
        <f t="shared" si="32"/>
        <v>-4.5347811024328006</v>
      </c>
      <c r="K209" s="34">
        <f t="shared" si="33"/>
        <v>0</v>
      </c>
      <c r="L209" s="34">
        <f t="shared" si="29"/>
        <v>7557.9685040546256</v>
      </c>
      <c r="M209" s="34">
        <f t="shared" si="30"/>
        <v>7557.9685040546256</v>
      </c>
    </row>
    <row r="210" spans="1:13" x14ac:dyDescent="0.25">
      <c r="A210" s="40"/>
      <c r="B210" s="35">
        <v>2.74</v>
      </c>
      <c r="C210" s="32">
        <f t="shared" si="34"/>
        <v>-4.4400000000000064E-2</v>
      </c>
      <c r="D210" s="32">
        <f t="shared" si="35"/>
        <v>1.4940305936850251E-16</v>
      </c>
      <c r="E210" s="33">
        <f t="shared" si="25"/>
        <v>6.2194730930364571E-4</v>
      </c>
      <c r="F210" s="33">
        <f t="shared" si="26"/>
        <v>2.4900884539599962E-4</v>
      </c>
      <c r="G210" s="33">
        <f t="shared" si="27"/>
        <v>1.0709561546996453E-3</v>
      </c>
      <c r="H210" s="30">
        <f t="shared" si="28"/>
        <v>5447584.0971975969</v>
      </c>
      <c r="I210" s="34">
        <f t="shared" si="31"/>
        <v>-4.5342041991458695</v>
      </c>
      <c r="J210" s="34">
        <f t="shared" si="32"/>
        <v>-4.5342041991459991</v>
      </c>
      <c r="K210" s="34">
        <f t="shared" si="33"/>
        <v>0</v>
      </c>
      <c r="L210" s="34">
        <f t="shared" si="29"/>
        <v>7557.006998576624</v>
      </c>
      <c r="M210" s="34">
        <f t="shared" si="30"/>
        <v>7557.006998576624</v>
      </c>
    </row>
    <row r="211" spans="1:13" x14ac:dyDescent="0.25">
      <c r="A211" s="40"/>
      <c r="B211" s="35">
        <v>2.75</v>
      </c>
      <c r="C211" s="32">
        <f t="shared" si="34"/>
        <v>-4.5000000000000068E-2</v>
      </c>
      <c r="D211" s="32">
        <f t="shared" si="35"/>
        <v>1.4940305936850251E-16</v>
      </c>
      <c r="E211" s="33">
        <f t="shared" si="25"/>
        <v>6.276492999699112E-4</v>
      </c>
      <c r="F211" s="33">
        <f t="shared" si="26"/>
        <v>2.471238898038457E-4</v>
      </c>
      <c r="G211" s="33">
        <f t="shared" si="27"/>
        <v>1.0747731897737568E-3</v>
      </c>
      <c r="H211" s="30">
        <f t="shared" si="28"/>
        <v>5447432.9664728651</v>
      </c>
      <c r="I211" s="34">
        <f t="shared" si="31"/>
        <v>-4.5336273278687926</v>
      </c>
      <c r="J211" s="34">
        <f t="shared" si="32"/>
        <v>-4.5336273278689223</v>
      </c>
      <c r="K211" s="34">
        <f t="shared" si="33"/>
        <v>0</v>
      </c>
      <c r="L211" s="34">
        <f t="shared" si="29"/>
        <v>7556.0455464481611</v>
      </c>
      <c r="M211" s="34">
        <f t="shared" si="30"/>
        <v>7556.0455464481611</v>
      </c>
    </row>
    <row r="212" spans="1:13" x14ac:dyDescent="0.25">
      <c r="A212" s="40"/>
      <c r="B212" s="35">
        <v>2.76</v>
      </c>
      <c r="C212" s="32">
        <f t="shared" si="34"/>
        <v>-4.5600000000000071E-2</v>
      </c>
      <c r="D212" s="32">
        <f t="shared" si="35"/>
        <v>1.4940305936850251E-16</v>
      </c>
      <c r="E212" s="33">
        <f t="shared" si="25"/>
        <v>6.3335129063617668E-4</v>
      </c>
      <c r="F212" s="33">
        <f t="shared" si="26"/>
        <v>2.4523893421169184E-4</v>
      </c>
      <c r="G212" s="33">
        <f t="shared" si="27"/>
        <v>1.0785902248478686E-3</v>
      </c>
      <c r="H212" s="30">
        <f t="shared" si="28"/>
        <v>5447281.8441334497</v>
      </c>
      <c r="I212" s="34">
        <f t="shared" si="31"/>
        <v>-4.5330504885990193</v>
      </c>
      <c r="J212" s="34">
        <f t="shared" si="32"/>
        <v>-4.5330504885988914</v>
      </c>
      <c r="K212" s="34">
        <f t="shared" si="33"/>
        <v>0</v>
      </c>
      <c r="L212" s="34">
        <f t="shared" si="29"/>
        <v>7555.0841476647774</v>
      </c>
      <c r="M212" s="34">
        <f t="shared" si="30"/>
        <v>7555.0841476647774</v>
      </c>
    </row>
    <row r="213" spans="1:13" x14ac:dyDescent="0.25">
      <c r="A213" s="40"/>
      <c r="B213" s="35">
        <v>2.77</v>
      </c>
      <c r="C213" s="32">
        <f t="shared" si="34"/>
        <v>-4.6200000000000074E-2</v>
      </c>
      <c r="D213" s="32">
        <f t="shared" si="35"/>
        <v>1.4940305936850251E-16</v>
      </c>
      <c r="E213" s="33">
        <f t="shared" si="25"/>
        <v>6.3905328130244216E-4</v>
      </c>
      <c r="F213" s="33">
        <f t="shared" si="26"/>
        <v>2.4335397861953794E-4</v>
      </c>
      <c r="G213" s="33">
        <f t="shared" si="27"/>
        <v>1.0824072599219801E-3</v>
      </c>
      <c r="H213" s="30">
        <f t="shared" si="28"/>
        <v>5447130.7301786542</v>
      </c>
      <c r="I213" s="34">
        <f t="shared" si="31"/>
        <v>-4.5324736813331201</v>
      </c>
      <c r="J213" s="34">
        <f t="shared" si="32"/>
        <v>-4.5324736813332498</v>
      </c>
      <c r="K213" s="34">
        <f t="shared" si="33"/>
        <v>0</v>
      </c>
      <c r="L213" s="34">
        <f t="shared" si="29"/>
        <v>7554.1228022220403</v>
      </c>
      <c r="M213" s="34">
        <f t="shared" si="30"/>
        <v>7554.1228022220403</v>
      </c>
    </row>
    <row r="214" spans="1:13" x14ac:dyDescent="0.25">
      <c r="A214" s="40"/>
      <c r="B214" s="35">
        <v>2.78</v>
      </c>
      <c r="C214" s="32">
        <f t="shared" si="34"/>
        <v>-4.6800000000000078E-2</v>
      </c>
      <c r="D214" s="32">
        <f t="shared" si="35"/>
        <v>1.4940305936850251E-16</v>
      </c>
      <c r="E214" s="33">
        <f t="shared" si="25"/>
        <v>6.4475527196870776E-4</v>
      </c>
      <c r="F214" s="33">
        <f t="shared" si="26"/>
        <v>2.4146902302738405E-4</v>
      </c>
      <c r="G214" s="33">
        <f t="shared" si="27"/>
        <v>1.0862242949960918E-3</v>
      </c>
      <c r="H214" s="30">
        <f t="shared" si="28"/>
        <v>5446979.6246077819</v>
      </c>
      <c r="I214" s="34">
        <f t="shared" si="31"/>
        <v>-4.5318969060694636</v>
      </c>
      <c r="J214" s="34">
        <f t="shared" si="32"/>
        <v>-4.5318969060693366</v>
      </c>
      <c r="K214" s="34">
        <f t="shared" si="33"/>
        <v>0</v>
      </c>
      <c r="L214" s="34">
        <f t="shared" si="29"/>
        <v>7553.1615101155185</v>
      </c>
      <c r="M214" s="34">
        <f t="shared" si="30"/>
        <v>7553.1615101155185</v>
      </c>
    </row>
    <row r="215" spans="1:13" x14ac:dyDescent="0.25">
      <c r="A215" s="40"/>
      <c r="B215" s="35">
        <v>2.79</v>
      </c>
      <c r="C215" s="32">
        <f t="shared" si="34"/>
        <v>-4.7400000000000081E-2</v>
      </c>
      <c r="D215" s="32">
        <f t="shared" si="35"/>
        <v>1.4940305936850251E-16</v>
      </c>
      <c r="E215" s="33">
        <f t="shared" si="25"/>
        <v>6.5045726263497324E-4</v>
      </c>
      <c r="F215" s="33">
        <f t="shared" si="26"/>
        <v>2.3958406743523016E-4</v>
      </c>
      <c r="G215" s="33">
        <f t="shared" si="27"/>
        <v>1.0900413300702033E-3</v>
      </c>
      <c r="H215" s="30">
        <f t="shared" si="28"/>
        <v>5446828.5274201343</v>
      </c>
      <c r="I215" s="34">
        <f t="shared" si="31"/>
        <v>-4.5313201628043558</v>
      </c>
      <c r="J215" s="34">
        <f t="shared" si="32"/>
        <v>-4.5313201628044855</v>
      </c>
      <c r="K215" s="34">
        <f t="shared" si="33"/>
        <v>0</v>
      </c>
      <c r="L215" s="34">
        <f t="shared" si="29"/>
        <v>7552.2002713407674</v>
      </c>
      <c r="M215" s="34">
        <f t="shared" si="30"/>
        <v>7552.2002713407674</v>
      </c>
    </row>
    <row r="216" spans="1:13" x14ac:dyDescent="0.25">
      <c r="A216" s="40"/>
      <c r="B216" s="35">
        <v>2.8</v>
      </c>
      <c r="C216" s="32">
        <f t="shared" si="34"/>
        <v>-4.8000000000000084E-2</v>
      </c>
      <c r="D216" s="32">
        <f t="shared" si="35"/>
        <v>1.4940305936850251E-16</v>
      </c>
      <c r="E216" s="33">
        <f t="shared" si="25"/>
        <v>6.5615925330123873E-4</v>
      </c>
      <c r="F216" s="33">
        <f t="shared" si="26"/>
        <v>2.3769911184307627E-4</v>
      </c>
      <c r="G216" s="33">
        <f t="shared" si="27"/>
        <v>1.093858365144315E-3</v>
      </c>
      <c r="H216" s="30">
        <f t="shared" si="28"/>
        <v>5446677.438615012</v>
      </c>
      <c r="I216" s="34">
        <f t="shared" si="31"/>
        <v>-4.5307434515361562</v>
      </c>
      <c r="J216" s="34">
        <f t="shared" si="32"/>
        <v>-4.5307434515360283</v>
      </c>
      <c r="K216" s="34">
        <f t="shared" si="33"/>
        <v>0</v>
      </c>
      <c r="L216" s="34">
        <f t="shared" si="29"/>
        <v>7551.2390858933386</v>
      </c>
      <c r="M216" s="34">
        <f t="shared" si="30"/>
        <v>7551.2390858933386</v>
      </c>
    </row>
    <row r="217" spans="1:13" x14ac:dyDescent="0.25">
      <c r="A217" s="40"/>
      <c r="B217" s="35">
        <v>2.81</v>
      </c>
      <c r="C217" s="32">
        <f t="shared" si="34"/>
        <v>-4.8600000000000088E-2</v>
      </c>
      <c r="D217" s="32">
        <f t="shared" si="35"/>
        <v>1.4940305936850251E-16</v>
      </c>
      <c r="E217" s="33">
        <f t="shared" si="25"/>
        <v>6.6186124396750432E-4</v>
      </c>
      <c r="F217" s="33">
        <f t="shared" si="26"/>
        <v>2.358141562509224E-4</v>
      </c>
      <c r="G217" s="33">
        <f t="shared" si="27"/>
        <v>1.0976754002184268E-3</v>
      </c>
      <c r="H217" s="30">
        <f t="shared" si="28"/>
        <v>5446526.3581917202</v>
      </c>
      <c r="I217" s="34">
        <f t="shared" si="31"/>
        <v>-4.53016677226144</v>
      </c>
      <c r="J217" s="34">
        <f t="shared" si="32"/>
        <v>-4.5301667722613121</v>
      </c>
      <c r="K217" s="34">
        <f t="shared" si="33"/>
        <v>0</v>
      </c>
      <c r="L217" s="34">
        <f t="shared" si="29"/>
        <v>7550.2779537688111</v>
      </c>
      <c r="M217" s="34">
        <f t="shared" si="30"/>
        <v>7550.2779537688111</v>
      </c>
    </row>
    <row r="218" spans="1:13" x14ac:dyDescent="0.25">
      <c r="A218" s="40"/>
      <c r="B218" s="35">
        <v>2.82</v>
      </c>
      <c r="C218" s="32">
        <f t="shared" si="34"/>
        <v>-4.9200000000000091E-2</v>
      </c>
      <c r="D218" s="32">
        <f t="shared" si="35"/>
        <v>1.4940305936850251E-16</v>
      </c>
      <c r="E218" s="33">
        <f t="shared" si="25"/>
        <v>6.675632346337698E-4</v>
      </c>
      <c r="F218" s="33">
        <f t="shared" si="26"/>
        <v>2.3392920065876851E-4</v>
      </c>
      <c r="G218" s="33">
        <f t="shared" si="27"/>
        <v>1.1014924352925383E-3</v>
      </c>
      <c r="H218" s="30">
        <f t="shared" si="28"/>
        <v>5446375.2861495605</v>
      </c>
      <c r="I218" s="34">
        <f t="shared" si="31"/>
        <v>-4.529590124977541</v>
      </c>
      <c r="J218" s="34">
        <f t="shared" si="32"/>
        <v>-4.5295901249776707</v>
      </c>
      <c r="K218" s="34">
        <f t="shared" si="33"/>
        <v>0</v>
      </c>
      <c r="L218" s="34">
        <f t="shared" si="29"/>
        <v>7549.3168749627421</v>
      </c>
      <c r="M218" s="34">
        <f t="shared" si="30"/>
        <v>7549.3168749627421</v>
      </c>
    </row>
    <row r="219" spans="1:13" x14ac:dyDescent="0.25">
      <c r="A219" s="40"/>
      <c r="B219" s="35">
        <v>2.83</v>
      </c>
      <c r="C219" s="32">
        <f t="shared" si="34"/>
        <v>-4.9800000000000094E-2</v>
      </c>
      <c r="D219" s="32">
        <f t="shared" si="35"/>
        <v>1.4940305936850251E-16</v>
      </c>
      <c r="E219" s="33">
        <f t="shared" si="25"/>
        <v>6.7326522530003529E-4</v>
      </c>
      <c r="F219" s="33">
        <f t="shared" si="26"/>
        <v>2.3204424506661461E-4</v>
      </c>
      <c r="G219" s="33">
        <f t="shared" si="27"/>
        <v>1.1053094703666498E-3</v>
      </c>
      <c r="H219" s="30">
        <f t="shared" si="28"/>
        <v>5446224.2224878352</v>
      </c>
      <c r="I219" s="34">
        <f t="shared" si="31"/>
        <v>-4.5290135096823123</v>
      </c>
      <c r="J219" s="34">
        <f t="shared" si="32"/>
        <v>-4.529013509682442</v>
      </c>
      <c r="K219" s="34">
        <f t="shared" si="33"/>
        <v>0</v>
      </c>
      <c r="L219" s="34">
        <f t="shared" si="29"/>
        <v>7548.355849470694</v>
      </c>
      <c r="M219" s="34">
        <f t="shared" si="30"/>
        <v>7548.355849470694</v>
      </c>
    </row>
    <row r="220" spans="1:13" x14ac:dyDescent="0.25">
      <c r="A220" s="40"/>
      <c r="B220" s="35">
        <v>2.84</v>
      </c>
      <c r="C220" s="32">
        <f t="shared" si="34"/>
        <v>-5.0400000000000097E-2</v>
      </c>
      <c r="D220" s="32">
        <f t="shared" si="35"/>
        <v>1.4940305936850251E-16</v>
      </c>
      <c r="E220" s="33">
        <f t="shared" si="25"/>
        <v>6.7896721596630077E-4</v>
      </c>
      <c r="F220" s="33">
        <f t="shared" si="26"/>
        <v>2.3015928947446075E-4</v>
      </c>
      <c r="G220" s="33">
        <f t="shared" si="27"/>
        <v>1.1091265054407615E-3</v>
      </c>
      <c r="H220" s="30">
        <f t="shared" si="28"/>
        <v>5446073.1672058469</v>
      </c>
      <c r="I220" s="34">
        <f t="shared" si="31"/>
        <v>-4.5284369263730895</v>
      </c>
      <c r="J220" s="34">
        <f t="shared" si="32"/>
        <v>-4.5284369263729625</v>
      </c>
      <c r="K220" s="34">
        <f t="shared" si="33"/>
        <v>0</v>
      </c>
      <c r="L220" s="34">
        <f t="shared" si="29"/>
        <v>7547.3948772882286</v>
      </c>
      <c r="M220" s="34">
        <f t="shared" si="30"/>
        <v>7547.3948772882286</v>
      </c>
    </row>
    <row r="221" spans="1:13" x14ac:dyDescent="0.25">
      <c r="A221" s="40"/>
      <c r="B221" s="35">
        <v>2.85</v>
      </c>
      <c r="C221" s="32">
        <f t="shared" si="34"/>
        <v>-5.1000000000000101E-2</v>
      </c>
      <c r="D221" s="32">
        <f t="shared" si="35"/>
        <v>1.4940305936850251E-16</v>
      </c>
      <c r="E221" s="33">
        <f t="shared" si="25"/>
        <v>6.8466920663256626E-4</v>
      </c>
      <c r="F221" s="33">
        <f t="shared" si="26"/>
        <v>2.2827433388230686E-4</v>
      </c>
      <c r="G221" s="33">
        <f t="shared" si="27"/>
        <v>1.1129435405148732E-3</v>
      </c>
      <c r="H221" s="30">
        <f t="shared" si="28"/>
        <v>5445922.1203028997</v>
      </c>
      <c r="I221" s="34">
        <f t="shared" si="31"/>
        <v>-4.5278603750467044</v>
      </c>
      <c r="J221" s="34">
        <f t="shared" si="32"/>
        <v>-4.5278603750465773</v>
      </c>
      <c r="K221" s="34">
        <f t="shared" si="33"/>
        <v>0</v>
      </c>
      <c r="L221" s="34">
        <f t="shared" si="29"/>
        <v>7546.4339584109202</v>
      </c>
      <c r="M221" s="34">
        <f t="shared" si="30"/>
        <v>7546.4339584109202</v>
      </c>
    </row>
    <row r="222" spans="1:13" x14ac:dyDescent="0.25">
      <c r="A222" s="40"/>
      <c r="B222" s="35">
        <v>2.86</v>
      </c>
      <c r="C222" s="32">
        <f t="shared" si="34"/>
        <v>-5.1600000000000104E-2</v>
      </c>
      <c r="D222" s="32">
        <f t="shared" si="35"/>
        <v>1.4940305936850251E-16</v>
      </c>
      <c r="E222" s="33">
        <f t="shared" si="25"/>
        <v>6.9037119729883174E-4</v>
      </c>
      <c r="F222" s="33">
        <f t="shared" si="26"/>
        <v>2.2638937829015296E-4</v>
      </c>
      <c r="G222" s="33">
        <f t="shared" si="27"/>
        <v>1.1167605755889845E-3</v>
      </c>
      <c r="H222" s="30">
        <f t="shared" si="28"/>
        <v>5445771.0817782944</v>
      </c>
      <c r="I222" s="34">
        <f t="shared" si="31"/>
        <v>-4.5272838557002295</v>
      </c>
      <c r="J222" s="34">
        <f t="shared" si="32"/>
        <v>-4.5272838557006168</v>
      </c>
      <c r="K222" s="34">
        <f t="shared" si="33"/>
        <v>0</v>
      </c>
      <c r="L222" s="34">
        <f t="shared" si="29"/>
        <v>7545.4730928343188</v>
      </c>
      <c r="M222" s="34">
        <f t="shared" si="30"/>
        <v>7545.4730928343188</v>
      </c>
    </row>
    <row r="223" spans="1:13" x14ac:dyDescent="0.25">
      <c r="A223" s="40"/>
      <c r="B223" s="35">
        <v>2.87</v>
      </c>
      <c r="C223" s="32">
        <f t="shared" si="34"/>
        <v>-5.2200000000000107E-2</v>
      </c>
      <c r="D223" s="32">
        <f t="shared" si="35"/>
        <v>1.4940305936850251E-16</v>
      </c>
      <c r="E223" s="33">
        <f t="shared" si="25"/>
        <v>6.9607318796509733E-4</v>
      </c>
      <c r="F223" s="33">
        <f t="shared" si="26"/>
        <v>2.2450442269799907E-4</v>
      </c>
      <c r="G223" s="33">
        <f t="shared" si="27"/>
        <v>1.1205776106630962E-3</v>
      </c>
      <c r="H223" s="30">
        <f t="shared" si="28"/>
        <v>5445620.0516313352</v>
      </c>
      <c r="I223" s="34">
        <f t="shared" si="31"/>
        <v>-4.5267073683325521</v>
      </c>
      <c r="J223" s="34">
        <f t="shared" si="32"/>
        <v>-4.526707368332425</v>
      </c>
      <c r="K223" s="34">
        <f t="shared" si="33"/>
        <v>0</v>
      </c>
      <c r="L223" s="34">
        <f t="shared" si="29"/>
        <v>7544.5122805539995</v>
      </c>
      <c r="M223" s="34">
        <f t="shared" si="30"/>
        <v>7544.5122805539995</v>
      </c>
    </row>
    <row r="224" spans="1:13" x14ac:dyDescent="0.25">
      <c r="A224" s="40"/>
      <c r="B224" s="35">
        <v>2.88</v>
      </c>
      <c r="C224" s="32">
        <f t="shared" si="34"/>
        <v>-5.2800000000000111E-2</v>
      </c>
      <c r="D224" s="32">
        <f t="shared" si="35"/>
        <v>1.4940305936850251E-16</v>
      </c>
      <c r="E224" s="33">
        <f t="shared" si="25"/>
        <v>7.0177517863136282E-4</v>
      </c>
      <c r="F224" s="33">
        <f t="shared" si="26"/>
        <v>2.2261946710584518E-4</v>
      </c>
      <c r="G224" s="33">
        <f t="shared" si="27"/>
        <v>1.124394645737208E-3</v>
      </c>
      <c r="H224" s="30">
        <f t="shared" si="28"/>
        <v>5445469.0298613245</v>
      </c>
      <c r="I224" s="34">
        <f t="shared" si="31"/>
        <v>-4.5261309129394673</v>
      </c>
      <c r="J224" s="34">
        <f t="shared" si="32"/>
        <v>-4.5261309129393394</v>
      </c>
      <c r="K224" s="34">
        <f t="shared" si="33"/>
        <v>0</v>
      </c>
      <c r="L224" s="34">
        <f t="shared" si="29"/>
        <v>7543.5515215655241</v>
      </c>
      <c r="M224" s="34">
        <f t="shared" si="30"/>
        <v>7543.5515215655241</v>
      </c>
    </row>
    <row r="225" spans="1:13" x14ac:dyDescent="0.25">
      <c r="A225" s="40"/>
      <c r="B225" s="35">
        <v>2.89</v>
      </c>
      <c r="C225" s="32">
        <f t="shared" si="34"/>
        <v>-5.3400000000000114E-2</v>
      </c>
      <c r="D225" s="32">
        <f t="shared" si="35"/>
        <v>1.4940305936850251E-16</v>
      </c>
      <c r="E225" s="33">
        <f t="shared" si="25"/>
        <v>7.074771692976283E-4</v>
      </c>
      <c r="F225" s="33">
        <f t="shared" si="26"/>
        <v>2.2073451151369131E-4</v>
      </c>
      <c r="G225" s="33">
        <f t="shared" si="27"/>
        <v>1.1282116808113197E-3</v>
      </c>
      <c r="H225" s="30">
        <f t="shared" si="28"/>
        <v>5445318.0164675657</v>
      </c>
      <c r="I225" s="34">
        <f t="shared" si="31"/>
        <v>-4.5255544895188295</v>
      </c>
      <c r="J225" s="34">
        <f t="shared" si="32"/>
        <v>-4.5255544895187017</v>
      </c>
      <c r="K225" s="34">
        <f t="shared" si="33"/>
        <v>0</v>
      </c>
      <c r="L225" s="34">
        <f t="shared" si="29"/>
        <v>7542.5908158644606</v>
      </c>
      <c r="M225" s="34">
        <f t="shared" si="30"/>
        <v>7542.5908158644606</v>
      </c>
    </row>
    <row r="226" spans="1:13" x14ac:dyDescent="0.25">
      <c r="A226" s="40"/>
      <c r="B226" s="35">
        <v>2.9</v>
      </c>
      <c r="C226" s="32">
        <f t="shared" si="34"/>
        <v>-5.4000000000000117E-2</v>
      </c>
      <c r="D226" s="32">
        <f t="shared" si="35"/>
        <v>1.4940305936850251E-16</v>
      </c>
      <c r="E226" s="33">
        <f t="shared" si="25"/>
        <v>7.1317915996389379E-4</v>
      </c>
      <c r="F226" s="33">
        <f t="shared" si="26"/>
        <v>2.1884955592153742E-4</v>
      </c>
      <c r="G226" s="33">
        <f t="shared" si="27"/>
        <v>1.1320287158854312E-3</v>
      </c>
      <c r="H226" s="30">
        <f t="shared" si="28"/>
        <v>5445167.0114493631</v>
      </c>
      <c r="I226" s="34">
        <f t="shared" si="31"/>
        <v>-4.5249780980677263</v>
      </c>
      <c r="J226" s="34">
        <f t="shared" si="32"/>
        <v>-4.5249780980678551</v>
      </c>
      <c r="K226" s="34">
        <f t="shared" si="33"/>
        <v>0</v>
      </c>
      <c r="L226" s="34">
        <f t="shared" si="29"/>
        <v>7541.6301634463844</v>
      </c>
      <c r="M226" s="34">
        <f t="shared" si="30"/>
        <v>7541.6301634463844</v>
      </c>
    </row>
    <row r="227" spans="1:13" x14ac:dyDescent="0.25">
      <c r="A227" s="40"/>
      <c r="B227" s="35">
        <v>2.91</v>
      </c>
      <c r="C227" s="32">
        <f t="shared" si="34"/>
        <v>-5.4600000000000121E-2</v>
      </c>
      <c r="D227" s="32">
        <f t="shared" si="35"/>
        <v>1.4940305936850251E-16</v>
      </c>
      <c r="E227" s="33">
        <f t="shared" si="25"/>
        <v>7.1888115063015927E-4</v>
      </c>
      <c r="F227" s="33">
        <f t="shared" si="26"/>
        <v>2.1696460032938353E-4</v>
      </c>
      <c r="G227" s="33">
        <f t="shared" si="27"/>
        <v>1.1358457509595427E-3</v>
      </c>
      <c r="H227" s="30">
        <f t="shared" si="28"/>
        <v>5445016.0148060173</v>
      </c>
      <c r="I227" s="34">
        <f t="shared" si="31"/>
        <v>-4.5244017385840021</v>
      </c>
      <c r="J227" s="34">
        <f t="shared" si="32"/>
        <v>-4.5244017385841317</v>
      </c>
      <c r="K227" s="34">
        <f t="shared" si="33"/>
        <v>0</v>
      </c>
      <c r="L227" s="34">
        <f t="shared" si="29"/>
        <v>7540.6695643068442</v>
      </c>
      <c r="M227" s="34">
        <f t="shared" si="30"/>
        <v>7540.6695643068442</v>
      </c>
    </row>
    <row r="228" spans="1:13" x14ac:dyDescent="0.25">
      <c r="A228" s="40"/>
      <c r="B228" s="35">
        <v>2.92</v>
      </c>
      <c r="C228" s="32">
        <f t="shared" si="34"/>
        <v>-5.5200000000000124E-2</v>
      </c>
      <c r="D228" s="32">
        <f t="shared" si="35"/>
        <v>1.4940305936850251E-16</v>
      </c>
      <c r="E228" s="33">
        <f t="shared" ref="E228:E291" si="36">$C$8+$C$20*-C228</f>
        <v>7.2458314129642486E-4</v>
      </c>
      <c r="F228" s="33">
        <f t="shared" ref="F228:F291" si="37">$C$10+$C$21*-D228+$C$19*($C$7+C228)</f>
        <v>2.1507964473722963E-4</v>
      </c>
      <c r="G228" s="33">
        <f t="shared" ref="G228:G291" si="38">E228+F228+$C$9</f>
        <v>1.1396627860336545E-3</v>
      </c>
      <c r="H228" s="30">
        <f t="shared" ref="H228:H291" si="39">$C$11*$C$12/(E228/$C$14+$C$9/$C$24+F228/$C$13)</f>
        <v>5444865.0265368335</v>
      </c>
      <c r="I228" s="34">
        <f t="shared" si="31"/>
        <v>-4.5238254110650047</v>
      </c>
      <c r="J228" s="34">
        <f t="shared" si="32"/>
        <v>-4.5238254110648777</v>
      </c>
      <c r="K228" s="34">
        <f t="shared" si="33"/>
        <v>0</v>
      </c>
      <c r="L228" s="34">
        <f t="shared" si="29"/>
        <v>7539.709018441421</v>
      </c>
      <c r="M228" s="34">
        <f t="shared" si="30"/>
        <v>7539.709018441421</v>
      </c>
    </row>
    <row r="229" spans="1:13" x14ac:dyDescent="0.25">
      <c r="A229" s="40"/>
      <c r="B229" s="35">
        <v>2.93</v>
      </c>
      <c r="C229" s="32">
        <f t="shared" si="34"/>
        <v>-5.5800000000000127E-2</v>
      </c>
      <c r="D229" s="32">
        <f t="shared" si="35"/>
        <v>1.4940305936850251E-16</v>
      </c>
      <c r="E229" s="33">
        <f t="shared" si="36"/>
        <v>7.3028513196269035E-4</v>
      </c>
      <c r="F229" s="33">
        <f t="shared" si="37"/>
        <v>2.1319468914507577E-4</v>
      </c>
      <c r="G229" s="33">
        <f t="shared" si="38"/>
        <v>1.1434798211077662E-3</v>
      </c>
      <c r="H229" s="30">
        <f t="shared" si="39"/>
        <v>5444714.0466411132</v>
      </c>
      <c r="I229" s="34">
        <f t="shared" si="31"/>
        <v>-4.5232491155075554</v>
      </c>
      <c r="J229" s="34">
        <f t="shared" si="32"/>
        <v>-4.5232491155074275</v>
      </c>
      <c r="K229" s="34">
        <f t="shared" si="33"/>
        <v>0</v>
      </c>
      <c r="L229" s="34">
        <f t="shared" ref="L229:L292" si="40">(H229-$C$27)*($C$20-$C$19)</f>
        <v>7538.7485258456709</v>
      </c>
      <c r="M229" s="34">
        <f t="shared" ref="M229:M292" si="41">(H229-$C$27)*$C$21</f>
        <v>7538.7485258456709</v>
      </c>
    </row>
    <row r="230" spans="1:13" x14ac:dyDescent="0.25">
      <c r="A230" s="40"/>
      <c r="B230" s="35">
        <v>2.94</v>
      </c>
      <c r="C230" s="32">
        <f t="shared" si="34"/>
        <v>-5.6400000000000131E-2</v>
      </c>
      <c r="D230" s="32">
        <f t="shared" si="35"/>
        <v>1.4940305936850251E-16</v>
      </c>
      <c r="E230" s="33">
        <f t="shared" si="36"/>
        <v>7.3598712262895583E-4</v>
      </c>
      <c r="F230" s="33">
        <f t="shared" si="37"/>
        <v>2.1130973355292188E-4</v>
      </c>
      <c r="G230" s="33">
        <f t="shared" si="38"/>
        <v>1.1472968561818777E-3</v>
      </c>
      <c r="H230" s="30">
        <f t="shared" si="39"/>
        <v>5444563.0751181636</v>
      </c>
      <c r="I230" s="34">
        <f t="shared" ref="I230:I293" si="42">($C$27-H230)*(G230-G229)</f>
        <v>-4.5226728519090074</v>
      </c>
      <c r="J230" s="34">
        <f t="shared" ref="J230:J293" si="43">(C230-C229)*($C$19-$C$20)*($C$27-H230)</f>
        <v>-4.522672851909137</v>
      </c>
      <c r="K230" s="34">
        <f t="shared" ref="K230:K293" si="44">(D230-D229)*$C$21*-($C$27-H230)</f>
        <v>0</v>
      </c>
      <c r="L230" s="34">
        <f t="shared" si="40"/>
        <v>7537.7880865151865</v>
      </c>
      <c r="M230" s="34">
        <f t="shared" si="41"/>
        <v>7537.7880865151865</v>
      </c>
    </row>
    <row r="231" spans="1:13" x14ac:dyDescent="0.25">
      <c r="A231" s="40"/>
      <c r="B231" s="35">
        <v>2.95</v>
      </c>
      <c r="C231" s="32">
        <f t="shared" si="34"/>
        <v>-5.7000000000000134E-2</v>
      </c>
      <c r="D231" s="32">
        <f t="shared" si="35"/>
        <v>1.4940305936850251E-16</v>
      </c>
      <c r="E231" s="33">
        <f t="shared" si="36"/>
        <v>7.4168911329522131E-4</v>
      </c>
      <c r="F231" s="33">
        <f t="shared" si="37"/>
        <v>2.0942477796076798E-4</v>
      </c>
      <c r="G231" s="33">
        <f t="shared" si="38"/>
        <v>1.1511138912559892E-3</v>
      </c>
      <c r="H231" s="30">
        <f t="shared" si="39"/>
        <v>5444412.1119672852</v>
      </c>
      <c r="I231" s="34">
        <f t="shared" si="42"/>
        <v>-4.5220966202672059</v>
      </c>
      <c r="J231" s="34">
        <f t="shared" si="43"/>
        <v>-4.5220966202673356</v>
      </c>
      <c r="K231" s="34">
        <f t="shared" si="44"/>
        <v>0</v>
      </c>
      <c r="L231" s="34">
        <f t="shared" si="40"/>
        <v>7536.8277004455167</v>
      </c>
      <c r="M231" s="34">
        <f t="shared" si="41"/>
        <v>7536.8277004455167</v>
      </c>
    </row>
    <row r="232" spans="1:13" x14ac:dyDescent="0.25">
      <c r="A232" s="40"/>
      <c r="B232" s="35">
        <v>2.96</v>
      </c>
      <c r="C232" s="32">
        <f t="shared" si="34"/>
        <v>-5.7600000000000137E-2</v>
      </c>
      <c r="D232" s="32">
        <f t="shared" si="35"/>
        <v>1.4940305936850251E-16</v>
      </c>
      <c r="E232" s="33">
        <f t="shared" si="36"/>
        <v>7.473911039614868E-4</v>
      </c>
      <c r="F232" s="33">
        <f t="shared" si="37"/>
        <v>2.0753982236861409E-4</v>
      </c>
      <c r="G232" s="33">
        <f t="shared" si="38"/>
        <v>1.1549309263301009E-3</v>
      </c>
      <c r="H232" s="30">
        <f t="shared" si="39"/>
        <v>5444261.1571877822</v>
      </c>
      <c r="I232" s="34">
        <f t="shared" si="42"/>
        <v>-4.5215204205794954</v>
      </c>
      <c r="J232" s="34">
        <f t="shared" si="43"/>
        <v>-4.5215204205793675</v>
      </c>
      <c r="K232" s="34">
        <f t="shared" si="44"/>
        <v>0</v>
      </c>
      <c r="L232" s="34">
        <f t="shared" si="40"/>
        <v>7535.8673676322378</v>
      </c>
      <c r="M232" s="34">
        <f t="shared" si="41"/>
        <v>7535.8673676322378</v>
      </c>
    </row>
    <row r="233" spans="1:13" x14ac:dyDescent="0.25">
      <c r="A233" s="40"/>
      <c r="B233" s="35">
        <v>2.97</v>
      </c>
      <c r="C233" s="32">
        <f t="shared" si="34"/>
        <v>-5.8200000000000141E-2</v>
      </c>
      <c r="D233" s="32">
        <f t="shared" si="35"/>
        <v>1.4940305936850251E-16</v>
      </c>
      <c r="E233" s="33">
        <f t="shared" si="36"/>
        <v>7.5309309462775239E-4</v>
      </c>
      <c r="F233" s="33">
        <f t="shared" si="37"/>
        <v>2.0565486677646022E-4</v>
      </c>
      <c r="G233" s="33">
        <f t="shared" si="38"/>
        <v>1.1587479614042127E-3</v>
      </c>
      <c r="H233" s="30">
        <f t="shared" si="39"/>
        <v>5444110.2107789572</v>
      </c>
      <c r="I233" s="34">
        <f t="shared" si="42"/>
        <v>-4.5209442528426989</v>
      </c>
      <c r="J233" s="34">
        <f t="shared" si="43"/>
        <v>-4.5209442528425718</v>
      </c>
      <c r="K233" s="34">
        <f t="shared" si="44"/>
        <v>0</v>
      </c>
      <c r="L233" s="34">
        <f t="shared" si="40"/>
        <v>7534.9070880709114</v>
      </c>
      <c r="M233" s="34">
        <f t="shared" si="41"/>
        <v>7534.9070880709114</v>
      </c>
    </row>
    <row r="234" spans="1:13" x14ac:dyDescent="0.25">
      <c r="A234" s="40"/>
      <c r="B234" s="35">
        <v>2.98</v>
      </c>
      <c r="C234" s="32">
        <f t="shared" si="34"/>
        <v>-5.8800000000000144E-2</v>
      </c>
      <c r="D234" s="32">
        <f t="shared" si="35"/>
        <v>1.4940305936850251E-16</v>
      </c>
      <c r="E234" s="33">
        <f t="shared" si="36"/>
        <v>7.5879508529401788E-4</v>
      </c>
      <c r="F234" s="33">
        <f t="shared" si="37"/>
        <v>2.0376991118430633E-4</v>
      </c>
      <c r="G234" s="33">
        <f t="shared" si="38"/>
        <v>1.1625649964783242E-3</v>
      </c>
      <c r="H234" s="30">
        <f t="shared" si="39"/>
        <v>5443959.2727401173</v>
      </c>
      <c r="I234" s="34">
        <f t="shared" si="42"/>
        <v>-4.5203681170541721</v>
      </c>
      <c r="J234" s="34">
        <f t="shared" si="43"/>
        <v>-4.5203681170543017</v>
      </c>
      <c r="K234" s="34">
        <f t="shared" si="44"/>
        <v>0</v>
      </c>
      <c r="L234" s="34">
        <f t="shared" si="40"/>
        <v>7533.9468617571283</v>
      </c>
      <c r="M234" s="34">
        <f t="shared" si="41"/>
        <v>7533.9468617571283</v>
      </c>
    </row>
    <row r="235" spans="1:13" x14ac:dyDescent="0.25">
      <c r="A235" s="40"/>
      <c r="B235" s="35">
        <v>2.99</v>
      </c>
      <c r="C235" s="32">
        <f t="shared" si="34"/>
        <v>-5.9400000000000147E-2</v>
      </c>
      <c r="D235" s="32">
        <f t="shared" si="35"/>
        <v>1.4940305936850251E-16</v>
      </c>
      <c r="E235" s="33">
        <f t="shared" si="36"/>
        <v>7.6449707596028336E-4</v>
      </c>
      <c r="F235" s="33">
        <f t="shared" si="37"/>
        <v>2.0188495559215244E-4</v>
      </c>
      <c r="G235" s="33">
        <f t="shared" si="38"/>
        <v>1.1663820315524357E-3</v>
      </c>
      <c r="H235" s="30">
        <f t="shared" si="39"/>
        <v>5443808.3430705629</v>
      </c>
      <c r="I235" s="34">
        <f t="shared" si="42"/>
        <v>-4.5197920132117595</v>
      </c>
      <c r="J235" s="34">
        <f t="shared" si="43"/>
        <v>-4.5197920132118892</v>
      </c>
      <c r="K235" s="34">
        <f t="shared" si="44"/>
        <v>0</v>
      </c>
      <c r="L235" s="34">
        <f t="shared" si="40"/>
        <v>7532.9866886864402</v>
      </c>
      <c r="M235" s="34">
        <f t="shared" si="41"/>
        <v>7532.9866886864402</v>
      </c>
    </row>
    <row r="236" spans="1:13" ht="15" customHeight="1" x14ac:dyDescent="0.25">
      <c r="A236" s="40" t="s">
        <v>22</v>
      </c>
      <c r="B236" s="30">
        <v>3</v>
      </c>
      <c r="C236" s="32">
        <f t="shared" si="34"/>
        <v>-6.000000000000015E-2</v>
      </c>
      <c r="D236" s="32">
        <f t="shared" si="35"/>
        <v>1.4940305936850251E-16</v>
      </c>
      <c r="E236" s="33">
        <f t="shared" si="36"/>
        <v>7.7019906662654884E-4</v>
      </c>
      <c r="F236" s="33">
        <f t="shared" si="37"/>
        <v>1.9999999999999855E-4</v>
      </c>
      <c r="G236" s="33">
        <f t="shared" si="38"/>
        <v>1.1701990666265474E-3</v>
      </c>
      <c r="H236" s="30">
        <f t="shared" si="39"/>
        <v>5443657.4217695994</v>
      </c>
      <c r="I236" s="34">
        <f t="shared" si="42"/>
        <v>-4.5192159413128081</v>
      </c>
      <c r="J236" s="34">
        <f t="shared" si="43"/>
        <v>-4.5192159413126802</v>
      </c>
      <c r="K236" s="34">
        <f t="shared" si="44"/>
        <v>0</v>
      </c>
      <c r="L236" s="34">
        <f t="shared" si="40"/>
        <v>7532.0265688544259</v>
      </c>
      <c r="M236" s="34">
        <f t="shared" si="41"/>
        <v>7532.0265688544259</v>
      </c>
    </row>
    <row r="237" spans="1:13" ht="15" customHeight="1" x14ac:dyDescent="0.25">
      <c r="A237" s="40"/>
      <c r="B237" s="35">
        <v>3.01</v>
      </c>
      <c r="C237" s="32">
        <f>$C$236</f>
        <v>-6.000000000000015E-2</v>
      </c>
      <c r="D237" s="32">
        <f>D236-$C$7/100</f>
        <v>-5.9999999999985054E-4</v>
      </c>
      <c r="E237" s="33">
        <f t="shared" si="36"/>
        <v>7.7019906662654884E-4</v>
      </c>
      <c r="F237" s="33">
        <f t="shared" si="37"/>
        <v>2.0381703507411014E-4</v>
      </c>
      <c r="G237" s="33">
        <f t="shared" si="38"/>
        <v>1.1740161017006591E-3</v>
      </c>
      <c r="H237" s="30">
        <f t="shared" si="39"/>
        <v>5407229.9670279585</v>
      </c>
      <c r="I237" s="34">
        <f t="shared" si="42"/>
        <v>-4.3801710689033468</v>
      </c>
      <c r="J237" s="34">
        <f t="shared" si="43"/>
        <v>0</v>
      </c>
      <c r="K237" s="34">
        <f t="shared" si="44"/>
        <v>-4.3801710689031994</v>
      </c>
      <c r="L237" s="34">
        <f t="shared" si="40"/>
        <v>7300.2851148386653</v>
      </c>
      <c r="M237" s="34">
        <f t="shared" si="41"/>
        <v>7300.2851148386653</v>
      </c>
    </row>
    <row r="238" spans="1:13" ht="15" customHeight="1" x14ac:dyDescent="0.25">
      <c r="A238" s="40"/>
      <c r="B238" s="35">
        <v>3.02</v>
      </c>
      <c r="C238" s="32">
        <f t="shared" ref="C238:C301" si="45">$C$236</f>
        <v>-6.000000000000015E-2</v>
      </c>
      <c r="D238" s="32">
        <f t="shared" ref="D238:D301" si="46">D237-$C$7/100</f>
        <v>-1.1999999999998505E-3</v>
      </c>
      <c r="E238" s="33">
        <f t="shared" si="36"/>
        <v>7.7019906662654884E-4</v>
      </c>
      <c r="F238" s="33">
        <f t="shared" si="37"/>
        <v>2.0763407014822173E-4</v>
      </c>
      <c r="G238" s="33">
        <f t="shared" si="38"/>
        <v>1.1778331367747704E-3</v>
      </c>
      <c r="H238" s="30">
        <f t="shared" si="39"/>
        <v>5371286.7965588616</v>
      </c>
      <c r="I238" s="34">
        <f t="shared" si="42"/>
        <v>-4.242974726547545</v>
      </c>
      <c r="J238" s="34">
        <f t="shared" si="43"/>
        <v>0</v>
      </c>
      <c r="K238" s="34">
        <f t="shared" si="44"/>
        <v>-4.2429747265478843</v>
      </c>
      <c r="L238" s="34">
        <f t="shared" si="40"/>
        <v>7071.6245442464742</v>
      </c>
      <c r="M238" s="34">
        <f t="shared" si="41"/>
        <v>7071.6245442464742</v>
      </c>
    </row>
    <row r="239" spans="1:13" ht="15" customHeight="1" x14ac:dyDescent="0.25">
      <c r="A239" s="40"/>
      <c r="B239" s="35">
        <v>3.03</v>
      </c>
      <c r="C239" s="32">
        <f t="shared" si="45"/>
        <v>-6.000000000000015E-2</v>
      </c>
      <c r="D239" s="32">
        <f t="shared" si="46"/>
        <v>-1.7999999999998503E-3</v>
      </c>
      <c r="E239" s="33">
        <f t="shared" si="36"/>
        <v>7.7019906662654884E-4</v>
      </c>
      <c r="F239" s="33">
        <f t="shared" si="37"/>
        <v>2.1145110522233335E-4</v>
      </c>
      <c r="G239" s="33">
        <f t="shared" si="38"/>
        <v>1.1816501718488821E-3</v>
      </c>
      <c r="H239" s="30">
        <f t="shared" si="39"/>
        <v>5335818.3166684909</v>
      </c>
      <c r="I239" s="34">
        <f t="shared" si="42"/>
        <v>-4.1075902947810556</v>
      </c>
      <c r="J239" s="34">
        <f t="shared" si="43"/>
        <v>0</v>
      </c>
      <c r="K239" s="34">
        <f t="shared" si="44"/>
        <v>-4.1075902947809162</v>
      </c>
      <c r="L239" s="34">
        <f t="shared" si="40"/>
        <v>6845.9838246348618</v>
      </c>
      <c r="M239" s="34">
        <f t="shared" si="41"/>
        <v>6845.9838246348618</v>
      </c>
    </row>
    <row r="240" spans="1:13" ht="15" customHeight="1" x14ac:dyDescent="0.25">
      <c r="A240" s="40"/>
      <c r="B240" s="35">
        <v>3.04</v>
      </c>
      <c r="C240" s="32">
        <f t="shared" si="45"/>
        <v>-6.000000000000015E-2</v>
      </c>
      <c r="D240" s="32">
        <f t="shared" si="46"/>
        <v>-2.3999999999998502E-3</v>
      </c>
      <c r="E240" s="33">
        <f t="shared" si="36"/>
        <v>7.7019906662654884E-4</v>
      </c>
      <c r="F240" s="33">
        <f t="shared" si="37"/>
        <v>2.1526814029644494E-4</v>
      </c>
      <c r="G240" s="33">
        <f t="shared" si="38"/>
        <v>1.1854672069229939E-3</v>
      </c>
      <c r="H240" s="30">
        <f t="shared" si="39"/>
        <v>5300815.185402724</v>
      </c>
      <c r="I240" s="34">
        <f t="shared" si="42"/>
        <v>-3.9739821150358865</v>
      </c>
      <c r="J240" s="34">
        <f t="shared" si="43"/>
        <v>0</v>
      </c>
      <c r="K240" s="34">
        <f t="shared" si="44"/>
        <v>-3.9739821150357519</v>
      </c>
      <c r="L240" s="34">
        <f t="shared" si="40"/>
        <v>6623.3035250595876</v>
      </c>
      <c r="M240" s="34">
        <f t="shared" si="41"/>
        <v>6623.3035250595876</v>
      </c>
    </row>
    <row r="241" spans="1:13" ht="15" customHeight="1" x14ac:dyDescent="0.25">
      <c r="A241" s="40"/>
      <c r="B241" s="35">
        <v>3.05</v>
      </c>
      <c r="C241" s="32">
        <f t="shared" si="45"/>
        <v>-6.000000000000015E-2</v>
      </c>
      <c r="D241" s="32">
        <f t="shared" si="46"/>
        <v>-2.99999999999985E-3</v>
      </c>
      <c r="E241" s="33">
        <f t="shared" si="36"/>
        <v>7.7019906662654884E-4</v>
      </c>
      <c r="F241" s="33">
        <f t="shared" si="37"/>
        <v>2.1908517537055653E-4</v>
      </c>
      <c r="G241" s="33">
        <f t="shared" si="38"/>
        <v>1.1892842419971052E-3</v>
      </c>
      <c r="H241" s="30">
        <f t="shared" si="39"/>
        <v>5266268.3043438522</v>
      </c>
      <c r="I241" s="34">
        <f t="shared" si="42"/>
        <v>-3.8421154583325707</v>
      </c>
      <c r="J241" s="34">
        <f t="shared" si="43"/>
        <v>0</v>
      </c>
      <c r="K241" s="34">
        <f t="shared" si="44"/>
        <v>-3.8421154583328767</v>
      </c>
      <c r="L241" s="34">
        <f t="shared" si="40"/>
        <v>6403.5257638881294</v>
      </c>
      <c r="M241" s="34">
        <f t="shared" si="41"/>
        <v>6403.5257638881294</v>
      </c>
    </row>
    <row r="242" spans="1:13" ht="15" customHeight="1" x14ac:dyDescent="0.25">
      <c r="A242" s="40"/>
      <c r="B242" s="35">
        <v>3.06</v>
      </c>
      <c r="C242" s="32">
        <f t="shared" si="45"/>
        <v>-6.000000000000015E-2</v>
      </c>
      <c r="D242" s="32">
        <f t="shared" si="46"/>
        <v>-3.5999999999998498E-3</v>
      </c>
      <c r="E242" s="33">
        <f t="shared" si="36"/>
        <v>7.7019906662654884E-4</v>
      </c>
      <c r="F242" s="33">
        <f t="shared" si="37"/>
        <v>2.2290221044466812E-4</v>
      </c>
      <c r="G242" s="33">
        <f t="shared" si="38"/>
        <v>1.1931012770712169E-3</v>
      </c>
      <c r="H242" s="30">
        <f t="shared" si="39"/>
        <v>5232168.8107259935</v>
      </c>
      <c r="I242" s="34">
        <f t="shared" si="42"/>
        <v>-3.7119564951841912</v>
      </c>
      <c r="J242" s="34">
        <f t="shared" si="43"/>
        <v>0</v>
      </c>
      <c r="K242" s="34">
        <f t="shared" si="44"/>
        <v>-3.7119564951840651</v>
      </c>
      <c r="L242" s="34">
        <f t="shared" si="40"/>
        <v>6186.5941586401104</v>
      </c>
      <c r="M242" s="34">
        <f t="shared" si="41"/>
        <v>6186.5941586401104</v>
      </c>
    </row>
    <row r="243" spans="1:13" ht="15" customHeight="1" x14ac:dyDescent="0.25">
      <c r="A243" s="40"/>
      <c r="B243" s="35">
        <v>3.07</v>
      </c>
      <c r="C243" s="32">
        <f t="shared" si="45"/>
        <v>-6.000000000000015E-2</v>
      </c>
      <c r="D243" s="32">
        <f t="shared" si="46"/>
        <v>-4.1999999999998497E-3</v>
      </c>
      <c r="E243" s="33">
        <f t="shared" si="36"/>
        <v>7.7019906662654884E-4</v>
      </c>
      <c r="F243" s="33">
        <f t="shared" si="37"/>
        <v>2.2671924551877974E-4</v>
      </c>
      <c r="G243" s="33">
        <f t="shared" si="38"/>
        <v>1.1969183121453286E-3</v>
      </c>
      <c r="H243" s="30">
        <f t="shared" si="39"/>
        <v>5198508.0698548565</v>
      </c>
      <c r="I243" s="34">
        <f t="shared" si="42"/>
        <v>-3.5834722666584753</v>
      </c>
      <c r="J243" s="34">
        <f t="shared" si="43"/>
        <v>0</v>
      </c>
      <c r="K243" s="34">
        <f t="shared" si="44"/>
        <v>-3.5834722666583536</v>
      </c>
      <c r="L243" s="34">
        <f t="shared" si="40"/>
        <v>5972.4537777639243</v>
      </c>
      <c r="M243" s="34">
        <f t="shared" si="41"/>
        <v>5972.4537777639243</v>
      </c>
    </row>
    <row r="244" spans="1:13" ht="15" customHeight="1" x14ac:dyDescent="0.25">
      <c r="A244" s="40"/>
      <c r="B244" s="35">
        <v>3.08</v>
      </c>
      <c r="C244" s="32">
        <f t="shared" si="45"/>
        <v>-6.000000000000015E-2</v>
      </c>
      <c r="D244" s="32">
        <f t="shared" si="46"/>
        <v>-4.7999999999998495E-3</v>
      </c>
      <c r="E244" s="33">
        <f t="shared" si="36"/>
        <v>7.7019906662654884E-4</v>
      </c>
      <c r="F244" s="33">
        <f t="shared" si="37"/>
        <v>2.3053628059289133E-4</v>
      </c>
      <c r="G244" s="33">
        <f t="shared" si="38"/>
        <v>1.2007353472194403E-3</v>
      </c>
      <c r="H244" s="30">
        <f t="shared" si="39"/>
        <v>5165277.6678182334</v>
      </c>
      <c r="I244" s="34">
        <f t="shared" si="42"/>
        <v>-3.4566306565578513</v>
      </c>
      <c r="J244" s="34">
        <f t="shared" si="43"/>
        <v>0</v>
      </c>
      <c r="K244" s="34">
        <f t="shared" si="44"/>
        <v>-3.4566306565577336</v>
      </c>
      <c r="L244" s="34">
        <f t="shared" si="40"/>
        <v>5761.0510942628907</v>
      </c>
      <c r="M244" s="34">
        <f t="shared" si="41"/>
        <v>5761.0510942628907</v>
      </c>
    </row>
    <row r="245" spans="1:13" x14ac:dyDescent="0.25">
      <c r="A245" s="40"/>
      <c r="B245" s="35">
        <v>3.09</v>
      </c>
      <c r="C245" s="32">
        <f t="shared" si="45"/>
        <v>-6.000000000000015E-2</v>
      </c>
      <c r="D245" s="32">
        <f t="shared" si="46"/>
        <v>-5.3999999999998494E-3</v>
      </c>
      <c r="E245" s="33">
        <f t="shared" si="36"/>
        <v>7.7019906662654884E-4</v>
      </c>
      <c r="F245" s="33">
        <f t="shared" si="37"/>
        <v>2.3435331566700292E-4</v>
      </c>
      <c r="G245" s="33">
        <f t="shared" si="38"/>
        <v>1.2045523822935516E-3</v>
      </c>
      <c r="H245" s="30">
        <f t="shared" si="39"/>
        <v>5132469.4044743031</v>
      </c>
      <c r="I245" s="34">
        <f t="shared" si="42"/>
        <v>-3.3314003646529966</v>
      </c>
      <c r="J245" s="34">
        <f t="shared" si="43"/>
        <v>0</v>
      </c>
      <c r="K245" s="34">
        <f t="shared" si="44"/>
        <v>-3.3314003646532622</v>
      </c>
      <c r="L245" s="34">
        <f t="shared" si="40"/>
        <v>5552.333941088772</v>
      </c>
      <c r="M245" s="34">
        <f t="shared" si="41"/>
        <v>5552.333941088772</v>
      </c>
    </row>
    <row r="246" spans="1:13" ht="15" customHeight="1" x14ac:dyDescent="0.25">
      <c r="A246" s="40"/>
      <c r="B246" s="35">
        <v>3.1</v>
      </c>
      <c r="C246" s="32">
        <f t="shared" si="45"/>
        <v>-6.000000000000015E-2</v>
      </c>
      <c r="D246" s="32">
        <f t="shared" si="46"/>
        <v>-5.9999999999998492E-3</v>
      </c>
      <c r="E246" s="33">
        <f t="shared" si="36"/>
        <v>7.7019906662654884E-4</v>
      </c>
      <c r="F246" s="33">
        <f t="shared" si="37"/>
        <v>2.3817035074111452E-4</v>
      </c>
      <c r="G246" s="33">
        <f t="shared" si="38"/>
        <v>1.2083694173676634E-3</v>
      </c>
      <c r="H246" s="30">
        <f t="shared" si="39"/>
        <v>5100075.2867054557</v>
      </c>
      <c r="I246" s="34">
        <f t="shared" si="42"/>
        <v>-3.2077508809347788</v>
      </c>
      <c r="J246" s="34">
        <f t="shared" si="43"/>
        <v>0</v>
      </c>
      <c r="K246" s="34">
        <f t="shared" si="44"/>
        <v>-3.20775088093467</v>
      </c>
      <c r="L246" s="34">
        <f t="shared" si="40"/>
        <v>5346.2514682244509</v>
      </c>
      <c r="M246" s="34">
        <f t="shared" si="41"/>
        <v>5346.2514682244509</v>
      </c>
    </row>
    <row r="247" spans="1:13" x14ac:dyDescent="0.25">
      <c r="A247" s="40"/>
      <c r="B247" s="35">
        <v>3.11</v>
      </c>
      <c r="C247" s="32">
        <f t="shared" si="45"/>
        <v>-6.000000000000015E-2</v>
      </c>
      <c r="D247" s="32">
        <f t="shared" si="46"/>
        <v>-6.599999999999849E-3</v>
      </c>
      <c r="E247" s="33">
        <f t="shared" si="36"/>
        <v>7.7019906662654884E-4</v>
      </c>
      <c r="F247" s="33">
        <f t="shared" si="37"/>
        <v>2.4198738581522611E-4</v>
      </c>
      <c r="G247" s="33">
        <f t="shared" si="38"/>
        <v>1.2121864524417751E-3</v>
      </c>
      <c r="H247" s="30">
        <f t="shared" si="39"/>
        <v>5068087.5219259951</v>
      </c>
      <c r="I247" s="34">
        <f t="shared" si="42"/>
        <v>-3.085652460829142</v>
      </c>
      <c r="J247" s="34">
        <f t="shared" si="43"/>
        <v>0</v>
      </c>
      <c r="K247" s="34">
        <f t="shared" si="44"/>
        <v>-3.0856524608290372</v>
      </c>
      <c r="L247" s="34">
        <f t="shared" si="40"/>
        <v>5142.7541013817299</v>
      </c>
      <c r="M247" s="34">
        <f t="shared" si="41"/>
        <v>5142.7541013817299</v>
      </c>
    </row>
    <row r="248" spans="1:13" x14ac:dyDescent="0.25">
      <c r="A248" s="40"/>
      <c r="B248" s="35">
        <v>3.12</v>
      </c>
      <c r="C248" s="32">
        <f t="shared" si="45"/>
        <v>-6.000000000000015E-2</v>
      </c>
      <c r="D248" s="32">
        <f t="shared" si="46"/>
        <v>-7.1999999999998489E-3</v>
      </c>
      <c r="E248" s="33">
        <f t="shared" si="36"/>
        <v>7.7019906662654884E-4</v>
      </c>
      <c r="F248" s="33">
        <f t="shared" si="37"/>
        <v>2.4580442088933773E-4</v>
      </c>
      <c r="G248" s="33">
        <f t="shared" si="38"/>
        <v>1.2160034875158864E-3</v>
      </c>
      <c r="H248" s="30">
        <f t="shared" si="39"/>
        <v>5036498.5118326414</v>
      </c>
      <c r="I248" s="34">
        <f t="shared" si="42"/>
        <v>-2.9650761013460047</v>
      </c>
      <c r="J248" s="34">
        <f t="shared" si="43"/>
        <v>0</v>
      </c>
      <c r="K248" s="34">
        <f t="shared" si="44"/>
        <v>-2.965076101346241</v>
      </c>
      <c r="L248" s="34">
        <f t="shared" si="40"/>
        <v>4941.7935022437359</v>
      </c>
      <c r="M248" s="34">
        <f t="shared" si="41"/>
        <v>4941.7935022437359</v>
      </c>
    </row>
    <row r="249" spans="1:13" x14ac:dyDescent="0.25">
      <c r="A249" s="40"/>
      <c r="B249" s="35">
        <v>3.13</v>
      </c>
      <c r="C249" s="32">
        <f t="shared" si="45"/>
        <v>-6.000000000000015E-2</v>
      </c>
      <c r="D249" s="32">
        <f t="shared" si="46"/>
        <v>-7.7999999999998487E-3</v>
      </c>
      <c r="E249" s="33">
        <f t="shared" si="36"/>
        <v>7.7019906662654884E-4</v>
      </c>
      <c r="F249" s="33">
        <f t="shared" si="37"/>
        <v>2.4962145596344929E-4</v>
      </c>
      <c r="G249" s="33">
        <f t="shared" si="38"/>
        <v>1.2198205225899981E-3</v>
      </c>
      <c r="H249" s="30">
        <f t="shared" si="39"/>
        <v>5005300.8463872913</v>
      </c>
      <c r="I249" s="34">
        <f t="shared" si="42"/>
        <v>-2.8459935181110367</v>
      </c>
      <c r="J249" s="34">
        <f t="shared" si="43"/>
        <v>0</v>
      </c>
      <c r="K249" s="34">
        <f t="shared" si="44"/>
        <v>-2.8459935181109399</v>
      </c>
      <c r="L249" s="34">
        <f t="shared" si="40"/>
        <v>4743.3225301849016</v>
      </c>
      <c r="M249" s="34">
        <f t="shared" si="41"/>
        <v>4743.3225301849016</v>
      </c>
    </row>
    <row r="250" spans="1:13" x14ac:dyDescent="0.25">
      <c r="A250" s="40"/>
      <c r="B250" s="35">
        <v>3.14</v>
      </c>
      <c r="C250" s="32">
        <f t="shared" si="45"/>
        <v>-6.000000000000015E-2</v>
      </c>
      <c r="D250" s="32">
        <f t="shared" si="46"/>
        <v>-8.3999999999998486E-3</v>
      </c>
      <c r="E250" s="33">
        <f t="shared" si="36"/>
        <v>7.7019906662654884E-4</v>
      </c>
      <c r="F250" s="33">
        <f t="shared" si="37"/>
        <v>2.5343849103756091E-4</v>
      </c>
      <c r="G250" s="33">
        <f t="shared" si="38"/>
        <v>1.2236375576641098E-3</v>
      </c>
      <c r="H250" s="30">
        <f t="shared" si="39"/>
        <v>4974487.2980220467</v>
      </c>
      <c r="I250" s="34">
        <f t="shared" si="42"/>
        <v>-2.7283771232430598</v>
      </c>
      <c r="J250" s="34">
        <f t="shared" si="43"/>
        <v>0</v>
      </c>
      <c r="K250" s="34">
        <f t="shared" si="44"/>
        <v>-2.7283771232429674</v>
      </c>
      <c r="L250" s="34">
        <f t="shared" si="40"/>
        <v>4547.2952054049465</v>
      </c>
      <c r="M250" s="34">
        <f t="shared" si="41"/>
        <v>4547.2952054049465</v>
      </c>
    </row>
    <row r="251" spans="1:13" x14ac:dyDescent="0.25">
      <c r="A251" s="40"/>
      <c r="B251" s="35">
        <v>3.15</v>
      </c>
      <c r="C251" s="32">
        <f t="shared" si="45"/>
        <v>-6.000000000000015E-2</v>
      </c>
      <c r="D251" s="32">
        <f t="shared" si="46"/>
        <v>-8.9999999999998484E-3</v>
      </c>
      <c r="E251" s="33">
        <f t="shared" si="36"/>
        <v>7.7019906662654884E-4</v>
      </c>
      <c r="F251" s="33">
        <f t="shared" si="37"/>
        <v>2.5725552611167253E-4</v>
      </c>
      <c r="G251" s="33">
        <f t="shared" si="38"/>
        <v>1.2274545927382216E-3</v>
      </c>
      <c r="H251" s="30">
        <f t="shared" si="39"/>
        <v>4944050.8160569808</v>
      </c>
      <c r="I251" s="34">
        <f t="shared" si="42"/>
        <v>-2.6122000040498343</v>
      </c>
      <c r="J251" s="34">
        <f t="shared" si="43"/>
        <v>0</v>
      </c>
      <c r="K251" s="34">
        <f t="shared" si="44"/>
        <v>-2.6122000040497455</v>
      </c>
      <c r="L251" s="34">
        <f t="shared" si="40"/>
        <v>4353.6666734162436</v>
      </c>
      <c r="M251" s="34">
        <f t="shared" si="41"/>
        <v>4353.6666734162436</v>
      </c>
    </row>
    <row r="252" spans="1:13" x14ac:dyDescent="0.25">
      <c r="A252" s="40"/>
      <c r="B252" s="35">
        <v>3.16</v>
      </c>
      <c r="C252" s="32">
        <f t="shared" si="45"/>
        <v>-6.000000000000015E-2</v>
      </c>
      <c r="D252" s="32">
        <f t="shared" si="46"/>
        <v>-9.5999999999998482E-3</v>
      </c>
      <c r="E252" s="33">
        <f t="shared" si="36"/>
        <v>7.7019906662654884E-4</v>
      </c>
      <c r="F252" s="33">
        <f t="shared" si="37"/>
        <v>2.6107256118578409E-4</v>
      </c>
      <c r="G252" s="33">
        <f t="shared" si="38"/>
        <v>1.2312716278123329E-3</v>
      </c>
      <c r="H252" s="30">
        <f t="shared" si="39"/>
        <v>4913984.5213215845</v>
      </c>
      <c r="I252" s="34">
        <f t="shared" si="42"/>
        <v>-2.4974359024959623</v>
      </c>
      <c r="J252" s="34">
        <f t="shared" si="43"/>
        <v>0</v>
      </c>
      <c r="K252" s="34">
        <f t="shared" si="44"/>
        <v>-2.4974359024961612</v>
      </c>
      <c r="L252" s="34">
        <f t="shared" si="40"/>
        <v>4162.3931708269356</v>
      </c>
      <c r="M252" s="34">
        <f t="shared" si="41"/>
        <v>4162.3931708269356</v>
      </c>
    </row>
    <row r="253" spans="1:13" x14ac:dyDescent="0.25">
      <c r="A253" s="40"/>
      <c r="B253" s="35">
        <v>3.17</v>
      </c>
      <c r="C253" s="32">
        <f t="shared" si="45"/>
        <v>-6.000000000000015E-2</v>
      </c>
      <c r="D253" s="32">
        <f t="shared" si="46"/>
        <v>-1.0199999999999848E-2</v>
      </c>
      <c r="E253" s="33">
        <f t="shared" si="36"/>
        <v>7.7019906662654884E-4</v>
      </c>
      <c r="F253" s="33">
        <f t="shared" si="37"/>
        <v>2.6488959625989571E-4</v>
      </c>
      <c r="G253" s="33">
        <f t="shared" si="38"/>
        <v>1.2350886628864446E-3</v>
      </c>
      <c r="H253" s="30">
        <f t="shared" si="39"/>
        <v>4884281.7009712812</v>
      </c>
      <c r="I253" s="34">
        <f t="shared" si="42"/>
        <v>-2.3840591954190984</v>
      </c>
      <c r="J253" s="34">
        <f t="shared" si="43"/>
        <v>0</v>
      </c>
      <c r="K253" s="34">
        <f t="shared" si="44"/>
        <v>-2.3840591954190176</v>
      </c>
      <c r="L253" s="34">
        <f t="shared" si="40"/>
        <v>3973.4319923650301</v>
      </c>
      <c r="M253" s="34">
        <f t="shared" si="41"/>
        <v>3973.4319923650301</v>
      </c>
    </row>
    <row r="254" spans="1:13" x14ac:dyDescent="0.25">
      <c r="A254" s="40"/>
      <c r="B254" s="35">
        <v>3.18</v>
      </c>
      <c r="C254" s="32">
        <f t="shared" si="45"/>
        <v>-6.000000000000015E-2</v>
      </c>
      <c r="D254" s="32">
        <f t="shared" si="46"/>
        <v>-1.0799999999999848E-2</v>
      </c>
      <c r="E254" s="33">
        <f t="shared" si="36"/>
        <v>7.7019906662654884E-4</v>
      </c>
      <c r="F254" s="33">
        <f t="shared" si="37"/>
        <v>2.6870663133400733E-4</v>
      </c>
      <c r="G254" s="33">
        <f t="shared" si="38"/>
        <v>1.2389056979605563E-3</v>
      </c>
      <c r="H254" s="30">
        <f t="shared" si="39"/>
        <v>4854935.8034908064</v>
      </c>
      <c r="I254" s="34">
        <f t="shared" si="42"/>
        <v>-2.2720448754548395</v>
      </c>
      <c r="J254" s="34">
        <f t="shared" si="43"/>
        <v>0</v>
      </c>
      <c r="K254" s="34">
        <f t="shared" si="44"/>
        <v>-2.2720448754547622</v>
      </c>
      <c r="L254" s="34">
        <f t="shared" si="40"/>
        <v>3786.7414590912713</v>
      </c>
      <c r="M254" s="34">
        <f t="shared" si="41"/>
        <v>3786.7414590912713</v>
      </c>
    </row>
    <row r="255" spans="1:13" x14ac:dyDescent="0.25">
      <c r="A255" s="40"/>
      <c r="B255" s="35">
        <v>3.19</v>
      </c>
      <c r="C255" s="32">
        <f t="shared" si="45"/>
        <v>-6.000000000000015E-2</v>
      </c>
      <c r="D255" s="32">
        <f t="shared" si="46"/>
        <v>-1.1399999999999848E-2</v>
      </c>
      <c r="E255" s="33">
        <f t="shared" si="36"/>
        <v>7.7019906662654884E-4</v>
      </c>
      <c r="F255" s="33">
        <f t="shared" si="37"/>
        <v>2.7252366640811889E-4</v>
      </c>
      <c r="G255" s="33">
        <f t="shared" si="38"/>
        <v>1.2427227330346676E-3</v>
      </c>
      <c r="H255" s="30">
        <f t="shared" si="39"/>
        <v>4825940.4338766318</v>
      </c>
      <c r="I255" s="34">
        <f t="shared" si="42"/>
        <v>-2.1613685326504557</v>
      </c>
      <c r="J255" s="34">
        <f t="shared" si="43"/>
        <v>0</v>
      </c>
      <c r="K255" s="34">
        <f t="shared" si="44"/>
        <v>-2.161368532650628</v>
      </c>
      <c r="L255" s="34">
        <f t="shared" si="40"/>
        <v>3602.2808877510474</v>
      </c>
      <c r="M255" s="34">
        <f t="shared" si="41"/>
        <v>3602.2808877510474</v>
      </c>
    </row>
    <row r="256" spans="1:13" x14ac:dyDescent="0.25">
      <c r="A256" s="40"/>
      <c r="B256" s="35">
        <v>3.2</v>
      </c>
      <c r="C256" s="32">
        <f t="shared" si="45"/>
        <v>-6.000000000000015E-2</v>
      </c>
      <c r="D256" s="32">
        <f t="shared" si="46"/>
        <v>-1.1999999999999848E-2</v>
      </c>
      <c r="E256" s="33">
        <f t="shared" si="36"/>
        <v>7.7019906662654884E-4</v>
      </c>
      <c r="F256" s="33">
        <f t="shared" si="37"/>
        <v>2.7634070148223051E-4</v>
      </c>
      <c r="G256" s="33">
        <f t="shared" si="38"/>
        <v>1.2465397681087793E-3</v>
      </c>
      <c r="H256" s="30">
        <f t="shared" si="39"/>
        <v>4797289.3489909926</v>
      </c>
      <c r="I256" s="34">
        <f t="shared" si="42"/>
        <v>-2.0520063367308645</v>
      </c>
      <c r="J256" s="34">
        <f t="shared" si="43"/>
        <v>0</v>
      </c>
      <c r="K256" s="34">
        <f t="shared" si="44"/>
        <v>-2.0520063367307948</v>
      </c>
      <c r="L256" s="34">
        <f t="shared" si="40"/>
        <v>3420.0105612179923</v>
      </c>
      <c r="M256" s="34">
        <f t="shared" si="41"/>
        <v>3420.0105612179923</v>
      </c>
    </row>
    <row r="257" spans="1:13" x14ac:dyDescent="0.25">
      <c r="A257" s="40"/>
      <c r="B257" s="35">
        <v>3.21</v>
      </c>
      <c r="C257" s="32">
        <f t="shared" si="45"/>
        <v>-6.000000000000015E-2</v>
      </c>
      <c r="D257" s="32">
        <f t="shared" si="46"/>
        <v>-1.2599999999999847E-2</v>
      </c>
      <c r="E257" s="33">
        <f t="shared" si="36"/>
        <v>7.7019906662654884E-4</v>
      </c>
      <c r="F257" s="33">
        <f t="shared" si="37"/>
        <v>2.8015773655634208E-4</v>
      </c>
      <c r="G257" s="33">
        <f t="shared" si="38"/>
        <v>1.2503568031828911E-3</v>
      </c>
      <c r="H257" s="30">
        <f t="shared" si="39"/>
        <v>4768976.4530804502</v>
      </c>
      <c r="I257" s="34">
        <f t="shared" si="42"/>
        <v>-1.9439350199906495</v>
      </c>
      <c r="J257" s="34">
        <f t="shared" si="43"/>
        <v>0</v>
      </c>
      <c r="K257" s="34">
        <f t="shared" si="44"/>
        <v>-1.9439350199905834</v>
      </c>
      <c r="L257" s="34">
        <f t="shared" si="40"/>
        <v>3239.8916999843063</v>
      </c>
      <c r="M257" s="34">
        <f t="shared" si="41"/>
        <v>3239.8916999843063</v>
      </c>
    </row>
    <row r="258" spans="1:13" x14ac:dyDescent="0.25">
      <c r="A258" s="40"/>
      <c r="B258" s="35">
        <v>3.22</v>
      </c>
      <c r="C258" s="32">
        <f t="shared" si="45"/>
        <v>-6.000000000000015E-2</v>
      </c>
      <c r="D258" s="32">
        <f t="shared" si="46"/>
        <v>-1.3199999999999847E-2</v>
      </c>
      <c r="E258" s="33">
        <f t="shared" si="36"/>
        <v>7.7019906662654884E-4</v>
      </c>
      <c r="F258" s="33">
        <f t="shared" si="37"/>
        <v>2.8397477163045369E-4</v>
      </c>
      <c r="G258" s="33">
        <f t="shared" si="38"/>
        <v>1.2541738382570024E-3</v>
      </c>
      <c r="H258" s="30">
        <f t="shared" si="39"/>
        <v>4740995.7934522051</v>
      </c>
      <c r="I258" s="34">
        <f t="shared" si="42"/>
        <v>-1.8371318607926475</v>
      </c>
      <c r="J258" s="34">
        <f t="shared" si="43"/>
        <v>0</v>
      </c>
      <c r="K258" s="34">
        <f t="shared" si="44"/>
        <v>-1.8371318607927938</v>
      </c>
      <c r="L258" s="34">
        <f t="shared" si="40"/>
        <v>3061.886434654657</v>
      </c>
      <c r="M258" s="34">
        <f t="shared" si="41"/>
        <v>3061.886434654657</v>
      </c>
    </row>
    <row r="259" spans="1:13" x14ac:dyDescent="0.25">
      <c r="A259" s="40"/>
      <c r="B259" s="35">
        <v>3.23</v>
      </c>
      <c r="C259" s="32">
        <f t="shared" si="45"/>
        <v>-6.000000000000015E-2</v>
      </c>
      <c r="D259" s="32">
        <f t="shared" si="46"/>
        <v>-1.3799999999999847E-2</v>
      </c>
      <c r="E259" s="33">
        <f t="shared" si="36"/>
        <v>7.7019906662654884E-4</v>
      </c>
      <c r="F259" s="33">
        <f t="shared" si="37"/>
        <v>2.8779180670456531E-4</v>
      </c>
      <c r="G259" s="33">
        <f t="shared" si="38"/>
        <v>1.2579908733311141E-3</v>
      </c>
      <c r="H259" s="30">
        <f t="shared" si="39"/>
        <v>4713341.5563017242</v>
      </c>
      <c r="I259" s="34">
        <f t="shared" si="42"/>
        <v>-1.7315746676416668</v>
      </c>
      <c r="J259" s="34">
        <f t="shared" si="43"/>
        <v>0</v>
      </c>
      <c r="K259" s="34">
        <f t="shared" si="44"/>
        <v>-1.7315746676416079</v>
      </c>
      <c r="L259" s="34">
        <f t="shared" si="40"/>
        <v>2885.9577794026804</v>
      </c>
      <c r="M259" s="34">
        <f t="shared" si="41"/>
        <v>2885.9577794026804</v>
      </c>
    </row>
    <row r="260" spans="1:13" x14ac:dyDescent="0.25">
      <c r="A260" s="40"/>
      <c r="B260" s="35">
        <v>3.24</v>
      </c>
      <c r="C260" s="32">
        <f t="shared" si="45"/>
        <v>-6.000000000000015E-2</v>
      </c>
      <c r="D260" s="32">
        <f t="shared" si="46"/>
        <v>-1.4399999999999847E-2</v>
      </c>
      <c r="E260" s="33">
        <f t="shared" si="36"/>
        <v>7.7019906662654884E-4</v>
      </c>
      <c r="F260" s="33">
        <f t="shared" si="37"/>
        <v>2.9160884177867688E-4</v>
      </c>
      <c r="G260" s="33">
        <f t="shared" si="38"/>
        <v>1.2618079084052258E-3</v>
      </c>
      <c r="H260" s="30">
        <f t="shared" si="39"/>
        <v>4686008.0626855642</v>
      </c>
      <c r="I260" s="34">
        <f t="shared" si="42"/>
        <v>-1.627241763810775</v>
      </c>
      <c r="J260" s="34">
        <f t="shared" si="43"/>
        <v>0</v>
      </c>
      <c r="K260" s="34">
        <f t="shared" si="44"/>
        <v>-1.6272417638107197</v>
      </c>
      <c r="L260" s="34">
        <f t="shared" si="40"/>
        <v>2712.0696063512</v>
      </c>
      <c r="M260" s="34">
        <f t="shared" si="41"/>
        <v>2712.0696063512</v>
      </c>
    </row>
    <row r="261" spans="1:13" x14ac:dyDescent="0.25">
      <c r="A261" s="40"/>
      <c r="B261" s="35">
        <v>3.25</v>
      </c>
      <c r="C261" s="32">
        <f t="shared" si="45"/>
        <v>-6.000000000000015E-2</v>
      </c>
      <c r="D261" s="32">
        <f t="shared" si="46"/>
        <v>-1.4999999999999847E-2</v>
      </c>
      <c r="E261" s="33">
        <f t="shared" si="36"/>
        <v>7.7019906662654884E-4</v>
      </c>
      <c r="F261" s="33">
        <f t="shared" si="37"/>
        <v>2.954258768527885E-4</v>
      </c>
      <c r="G261" s="33">
        <f t="shared" si="38"/>
        <v>1.2656249434793375E-3</v>
      </c>
      <c r="H261" s="30">
        <f t="shared" si="39"/>
        <v>4658989.7646334935</v>
      </c>
      <c r="I261" s="34">
        <f t="shared" si="42"/>
        <v>-1.5241119725032166</v>
      </c>
      <c r="J261" s="34">
        <f t="shared" si="43"/>
        <v>0</v>
      </c>
      <c r="K261" s="34">
        <f t="shared" si="44"/>
        <v>-1.5241119725031649</v>
      </c>
      <c r="L261" s="34">
        <f t="shared" si="40"/>
        <v>2540.1866208386086</v>
      </c>
      <c r="M261" s="34">
        <f t="shared" si="41"/>
        <v>2540.1866208386086</v>
      </c>
    </row>
    <row r="262" spans="1:13" x14ac:dyDescent="0.25">
      <c r="A262" s="40"/>
      <c r="B262" s="35">
        <v>3.26</v>
      </c>
      <c r="C262" s="32">
        <f t="shared" si="45"/>
        <v>-6.000000000000015E-2</v>
      </c>
      <c r="D262" s="32">
        <f t="shared" si="46"/>
        <v>-1.5599999999999847E-2</v>
      </c>
      <c r="E262" s="33">
        <f t="shared" si="36"/>
        <v>7.7019906662654884E-4</v>
      </c>
      <c r="F262" s="33">
        <f t="shared" si="37"/>
        <v>2.9924291192690006E-4</v>
      </c>
      <c r="G262" s="33">
        <f t="shared" si="38"/>
        <v>1.2694419785534488E-3</v>
      </c>
      <c r="H262" s="30">
        <f t="shared" si="39"/>
        <v>4632281.2413943587</v>
      </c>
      <c r="I262" s="34">
        <f t="shared" si="42"/>
        <v>-1.4221646025215493</v>
      </c>
      <c r="J262" s="34">
        <f t="shared" si="43"/>
        <v>0</v>
      </c>
      <c r="K262" s="34">
        <f t="shared" si="44"/>
        <v>-1.4221646025216628</v>
      </c>
      <c r="L262" s="34">
        <f t="shared" si="40"/>
        <v>2370.2743375361051</v>
      </c>
      <c r="M262" s="34">
        <f t="shared" si="41"/>
        <v>2370.2743375361051</v>
      </c>
    </row>
    <row r="263" spans="1:13" x14ac:dyDescent="0.25">
      <c r="A263" s="40"/>
      <c r="B263" s="35">
        <v>3.27</v>
      </c>
      <c r="C263" s="32">
        <f t="shared" si="45"/>
        <v>-6.000000000000015E-2</v>
      </c>
      <c r="D263" s="32">
        <f t="shared" si="46"/>
        <v>-1.6199999999999846E-2</v>
      </c>
      <c r="E263" s="33">
        <f t="shared" si="36"/>
        <v>7.7019906662654884E-4</v>
      </c>
      <c r="F263" s="33">
        <f t="shared" si="37"/>
        <v>3.0305994700101168E-4</v>
      </c>
      <c r="G263" s="33">
        <f t="shared" si="38"/>
        <v>1.2732590136275606E-3</v>
      </c>
      <c r="H263" s="30">
        <f t="shared" si="39"/>
        <v>4605877.195810332</v>
      </c>
      <c r="I263" s="34">
        <f t="shared" si="42"/>
        <v>-1.3213794344290362</v>
      </c>
      <c r="J263" s="34">
        <f t="shared" si="43"/>
        <v>0</v>
      </c>
      <c r="K263" s="34">
        <f t="shared" si="44"/>
        <v>-1.3213794344289913</v>
      </c>
      <c r="L263" s="34">
        <f t="shared" si="40"/>
        <v>2202.2990573816528</v>
      </c>
      <c r="M263" s="34">
        <f t="shared" si="41"/>
        <v>2202.2990573816528</v>
      </c>
    </row>
    <row r="264" spans="1:13" x14ac:dyDescent="0.25">
      <c r="A264" s="40"/>
      <c r="B264" s="35">
        <v>3.28</v>
      </c>
      <c r="C264" s="32">
        <f t="shared" si="45"/>
        <v>-6.000000000000015E-2</v>
      </c>
      <c r="D264" s="32">
        <f t="shared" si="46"/>
        <v>-1.6799999999999846E-2</v>
      </c>
      <c r="E264" s="33">
        <f t="shared" si="36"/>
        <v>7.7019906662654884E-4</v>
      </c>
      <c r="F264" s="33">
        <f t="shared" si="37"/>
        <v>3.068769820751233E-4</v>
      </c>
      <c r="G264" s="33">
        <f t="shared" si="38"/>
        <v>1.2770760487016723E-3</v>
      </c>
      <c r="H264" s="30">
        <f t="shared" si="39"/>
        <v>4579772.4508144567</v>
      </c>
      <c r="I264" s="34">
        <f t="shared" si="42"/>
        <v>-1.2217367071790375</v>
      </c>
      <c r="J264" s="34">
        <f t="shared" si="43"/>
        <v>0</v>
      </c>
      <c r="K264" s="34">
        <f t="shared" si="44"/>
        <v>-1.2217367071789962</v>
      </c>
      <c r="L264" s="34">
        <f t="shared" si="40"/>
        <v>2036.2278452983273</v>
      </c>
      <c r="M264" s="34">
        <f t="shared" si="41"/>
        <v>2036.2278452983273</v>
      </c>
    </row>
    <row r="265" spans="1:13" x14ac:dyDescent="0.25">
      <c r="A265" s="40"/>
      <c r="B265" s="35">
        <v>3.29</v>
      </c>
      <c r="C265" s="32">
        <f t="shared" si="45"/>
        <v>-6.000000000000015E-2</v>
      </c>
      <c r="D265" s="32">
        <f t="shared" si="46"/>
        <v>-1.7399999999999846E-2</v>
      </c>
      <c r="E265" s="33">
        <f t="shared" si="36"/>
        <v>7.7019906662654884E-4</v>
      </c>
      <c r="F265" s="33">
        <f t="shared" si="37"/>
        <v>3.1069401714923486E-4</v>
      </c>
      <c r="G265" s="33">
        <f t="shared" si="38"/>
        <v>1.2808930837757836E-3</v>
      </c>
      <c r="H265" s="30">
        <f t="shared" si="39"/>
        <v>4553961.9460466346</v>
      </c>
      <c r="I265" s="34">
        <f t="shared" si="42"/>
        <v>-1.1232171051996049</v>
      </c>
      <c r="J265" s="34">
        <f t="shared" si="43"/>
        <v>0</v>
      </c>
      <c r="K265" s="34">
        <f t="shared" si="44"/>
        <v>-1.1232171051996944</v>
      </c>
      <c r="L265" s="34">
        <f t="shared" si="40"/>
        <v>1872.0285086661579</v>
      </c>
      <c r="M265" s="34">
        <f t="shared" si="41"/>
        <v>1872.0285086661579</v>
      </c>
    </row>
    <row r="266" spans="1:13" x14ac:dyDescent="0.25">
      <c r="A266" s="40"/>
      <c r="B266" s="35">
        <v>3.3</v>
      </c>
      <c r="C266" s="32">
        <f t="shared" si="45"/>
        <v>-6.000000000000015E-2</v>
      </c>
      <c r="D266" s="32">
        <f t="shared" si="46"/>
        <v>-1.7999999999999846E-2</v>
      </c>
      <c r="E266" s="33">
        <f t="shared" si="36"/>
        <v>7.7019906662654884E-4</v>
      </c>
      <c r="F266" s="33">
        <f t="shared" si="37"/>
        <v>3.1451105222334648E-4</v>
      </c>
      <c r="G266" s="33">
        <f t="shared" si="38"/>
        <v>1.2847101188498953E-3</v>
      </c>
      <c r="H266" s="30">
        <f t="shared" si="39"/>
        <v>4528440.7345833927</v>
      </c>
      <c r="I266" s="34">
        <f t="shared" si="42"/>
        <v>-1.0258017459107163</v>
      </c>
      <c r="J266" s="34">
        <f t="shared" si="43"/>
        <v>0</v>
      </c>
      <c r="K266" s="34">
        <f t="shared" si="44"/>
        <v>-1.0258017459106814</v>
      </c>
      <c r="L266" s="34">
        <f t="shared" si="40"/>
        <v>1709.6695765178029</v>
      </c>
      <c r="M266" s="34">
        <f t="shared" si="41"/>
        <v>1709.6695765178029</v>
      </c>
    </row>
    <row r="267" spans="1:13" x14ac:dyDescent="0.25">
      <c r="A267" s="40"/>
      <c r="B267" s="35">
        <v>3.31</v>
      </c>
      <c r="C267" s="32">
        <f t="shared" si="45"/>
        <v>-6.000000000000015E-2</v>
      </c>
      <c r="D267" s="32">
        <f t="shared" si="46"/>
        <v>-1.8599999999999846E-2</v>
      </c>
      <c r="E267" s="33">
        <f t="shared" si="36"/>
        <v>7.7019906662654884E-4</v>
      </c>
      <c r="F267" s="33">
        <f t="shared" si="37"/>
        <v>3.1832808729745805E-4</v>
      </c>
      <c r="G267" s="33">
        <f t="shared" si="38"/>
        <v>1.288527153924007E-3</v>
      </c>
      <c r="H267" s="30">
        <f t="shared" si="39"/>
        <v>4503203.9797770046</v>
      </c>
      <c r="I267" s="34">
        <f t="shared" si="42"/>
        <v>-0.92947216765797491</v>
      </c>
      <c r="J267" s="34">
        <f t="shared" si="43"/>
        <v>0</v>
      </c>
      <c r="K267" s="34">
        <f t="shared" si="44"/>
        <v>-0.92947216765794338</v>
      </c>
      <c r="L267" s="34">
        <f t="shared" si="40"/>
        <v>1549.1202794299058</v>
      </c>
      <c r="M267" s="34">
        <f t="shared" si="41"/>
        <v>1549.1202794299058</v>
      </c>
    </row>
    <row r="268" spans="1:13" x14ac:dyDescent="0.25">
      <c r="A268" s="40"/>
      <c r="B268" s="35">
        <v>3.32</v>
      </c>
      <c r="C268" s="32">
        <f t="shared" si="45"/>
        <v>-6.000000000000015E-2</v>
      </c>
      <c r="D268" s="32">
        <f t="shared" si="46"/>
        <v>-1.9199999999999846E-2</v>
      </c>
      <c r="E268" s="33">
        <f t="shared" si="36"/>
        <v>7.7019906662654884E-4</v>
      </c>
      <c r="F268" s="33">
        <f t="shared" si="37"/>
        <v>3.2214512237156966E-4</v>
      </c>
      <c r="G268" s="33">
        <f t="shared" si="38"/>
        <v>1.2923441889981183E-3</v>
      </c>
      <c r="H268" s="30">
        <f t="shared" si="39"/>
        <v>4478246.9521997143</v>
      </c>
      <c r="I268" s="34">
        <f t="shared" si="42"/>
        <v>-0.8342103180497894</v>
      </c>
      <c r="J268" s="34">
        <f t="shared" si="43"/>
        <v>0</v>
      </c>
      <c r="K268" s="34">
        <f t="shared" si="44"/>
        <v>-0.8342103180498559</v>
      </c>
      <c r="L268" s="34">
        <f t="shared" si="40"/>
        <v>1390.3505300830934</v>
      </c>
      <c r="M268" s="34">
        <f t="shared" si="41"/>
        <v>1390.3505300830934</v>
      </c>
    </row>
    <row r="269" spans="1:13" x14ac:dyDescent="0.25">
      <c r="A269" s="40"/>
      <c r="B269" s="35">
        <v>3.33</v>
      </c>
      <c r="C269" s="32">
        <f t="shared" si="45"/>
        <v>-6.000000000000015E-2</v>
      </c>
      <c r="D269" s="32">
        <f t="shared" si="46"/>
        <v>-1.9799999999999846E-2</v>
      </c>
      <c r="E269" s="33">
        <f t="shared" si="36"/>
        <v>7.7019906662654884E-4</v>
      </c>
      <c r="F269" s="33">
        <f t="shared" si="37"/>
        <v>3.2596215744568128E-4</v>
      </c>
      <c r="G269" s="33">
        <f t="shared" si="38"/>
        <v>1.2961612240722301E-3</v>
      </c>
      <c r="H269" s="30">
        <f t="shared" si="39"/>
        <v>4453565.0266890172</v>
      </c>
      <c r="I269" s="34">
        <f t="shared" si="42"/>
        <v>-0.7399985426789405</v>
      </c>
      <c r="J269" s="34">
        <f t="shared" si="43"/>
        <v>0</v>
      </c>
      <c r="K269" s="34">
        <f t="shared" si="44"/>
        <v>-0.73999854267891529</v>
      </c>
      <c r="L269" s="34">
        <f t="shared" si="40"/>
        <v>1233.3309044648593</v>
      </c>
      <c r="M269" s="34">
        <f t="shared" si="41"/>
        <v>1233.3309044648593</v>
      </c>
    </row>
    <row r="270" spans="1:13" x14ac:dyDescent="0.25">
      <c r="A270" s="40"/>
      <c r="B270" s="35">
        <v>3.34</v>
      </c>
      <c r="C270" s="32">
        <f t="shared" si="45"/>
        <v>-6.000000000000015E-2</v>
      </c>
      <c r="D270" s="32">
        <f t="shared" si="46"/>
        <v>-2.0399999999999845E-2</v>
      </c>
      <c r="E270" s="33">
        <f t="shared" si="36"/>
        <v>7.7019906662654884E-4</v>
      </c>
      <c r="F270" s="33">
        <f t="shared" si="37"/>
        <v>3.2977919251979285E-4</v>
      </c>
      <c r="G270" s="33">
        <f t="shared" si="38"/>
        <v>1.2999782591463418E-3</v>
      </c>
      <c r="H270" s="30">
        <f t="shared" si="39"/>
        <v>4429153.679490108</v>
      </c>
      <c r="I270" s="34">
        <f t="shared" si="42"/>
        <v>-0.64681957421438518</v>
      </c>
      <c r="J270" s="34">
        <f t="shared" si="43"/>
        <v>0</v>
      </c>
      <c r="K270" s="34">
        <f t="shared" si="44"/>
        <v>-0.6468195742143632</v>
      </c>
      <c r="L270" s="34">
        <f t="shared" si="40"/>
        <v>1078.0326236906055</v>
      </c>
      <c r="M270" s="34">
        <f t="shared" si="41"/>
        <v>1078.0326236906055</v>
      </c>
    </row>
    <row r="271" spans="1:13" x14ac:dyDescent="0.25">
      <c r="A271" s="40"/>
      <c r="B271" s="35">
        <v>3.35</v>
      </c>
      <c r="C271" s="32">
        <f t="shared" si="45"/>
        <v>-6.000000000000015E-2</v>
      </c>
      <c r="D271" s="32">
        <f t="shared" si="46"/>
        <v>-2.0999999999999845E-2</v>
      </c>
      <c r="E271" s="33">
        <f t="shared" si="36"/>
        <v>7.7019906662654884E-4</v>
      </c>
      <c r="F271" s="33">
        <f t="shared" si="37"/>
        <v>3.3359622759390441E-4</v>
      </c>
      <c r="G271" s="33">
        <f t="shared" si="38"/>
        <v>1.3037952942204531E-3</v>
      </c>
      <c r="H271" s="30">
        <f t="shared" si="39"/>
        <v>4405008.485491802</v>
      </c>
      <c r="I271" s="34">
        <f t="shared" si="42"/>
        <v>-0.55465652185155601</v>
      </c>
      <c r="J271" s="34">
        <f t="shared" si="43"/>
        <v>0</v>
      </c>
      <c r="K271" s="34">
        <f t="shared" si="44"/>
        <v>-0.55465652185160019</v>
      </c>
      <c r="L271" s="34">
        <f t="shared" si="40"/>
        <v>924.42753641933382</v>
      </c>
      <c r="M271" s="34">
        <f t="shared" si="41"/>
        <v>924.42753641933382</v>
      </c>
    </row>
    <row r="272" spans="1:13" x14ac:dyDescent="0.25">
      <c r="A272" s="40"/>
      <c r="B272" s="35">
        <v>3.36</v>
      </c>
      <c r="C272" s="32">
        <f t="shared" si="45"/>
        <v>-6.000000000000015E-2</v>
      </c>
      <c r="D272" s="32">
        <f t="shared" si="46"/>
        <v>-2.1599999999999845E-2</v>
      </c>
      <c r="E272" s="33">
        <f t="shared" si="36"/>
        <v>7.7019906662654884E-4</v>
      </c>
      <c r="F272" s="33">
        <f t="shared" si="37"/>
        <v>3.3741326266801603E-4</v>
      </c>
      <c r="G272" s="33">
        <f t="shared" si="38"/>
        <v>1.3076123292945648E-3</v>
      </c>
      <c r="H272" s="30">
        <f t="shared" si="39"/>
        <v>4381125.1155523676</v>
      </c>
      <c r="I272" s="34">
        <f t="shared" si="42"/>
        <v>-0.46349286110481241</v>
      </c>
      <c r="J272" s="34">
        <f t="shared" si="43"/>
        <v>0</v>
      </c>
      <c r="K272" s="34">
        <f t="shared" si="44"/>
        <v>-0.46349286110479671</v>
      </c>
      <c r="L272" s="34">
        <f t="shared" si="40"/>
        <v>772.48810184132799</v>
      </c>
      <c r="M272" s="34">
        <f t="shared" si="41"/>
        <v>772.48810184132799</v>
      </c>
    </row>
    <row r="273" spans="1:13" x14ac:dyDescent="0.25">
      <c r="A273" s="40"/>
      <c r="B273" s="35">
        <v>3.37</v>
      </c>
      <c r="C273" s="32">
        <f t="shared" si="45"/>
        <v>-6.000000000000015E-2</v>
      </c>
      <c r="D273" s="32">
        <f t="shared" si="46"/>
        <v>-2.2199999999999845E-2</v>
      </c>
      <c r="E273" s="33">
        <f t="shared" si="36"/>
        <v>7.7019906662654884E-4</v>
      </c>
      <c r="F273" s="33">
        <f t="shared" si="37"/>
        <v>3.4123029774212765E-4</v>
      </c>
      <c r="G273" s="33">
        <f t="shared" si="38"/>
        <v>1.3114293643686765E-3</v>
      </c>
      <c r="H273" s="30">
        <f t="shared" si="39"/>
        <v>4357499.3339118948</v>
      </c>
      <c r="I273" s="34">
        <f t="shared" si="42"/>
        <v>-0.37331242392982278</v>
      </c>
      <c r="J273" s="34">
        <f t="shared" si="43"/>
        <v>0</v>
      </c>
      <c r="K273" s="34">
        <f t="shared" si="44"/>
        <v>-0.37331242392981012</v>
      </c>
      <c r="L273" s="34">
        <f t="shared" si="40"/>
        <v>622.18737321635035</v>
      </c>
      <c r="M273" s="34">
        <f t="shared" si="41"/>
        <v>622.18737321635035</v>
      </c>
    </row>
    <row r="274" spans="1:13" x14ac:dyDescent="0.25">
      <c r="A274" s="40"/>
      <c r="B274" s="35">
        <v>3.38</v>
      </c>
      <c r="C274" s="32">
        <f t="shared" si="45"/>
        <v>-6.000000000000015E-2</v>
      </c>
      <c r="D274" s="32">
        <f t="shared" si="46"/>
        <v>-2.2799999999999845E-2</v>
      </c>
      <c r="E274" s="33">
        <f t="shared" si="36"/>
        <v>7.7019906662654884E-4</v>
      </c>
      <c r="F274" s="33">
        <f t="shared" si="37"/>
        <v>3.4504733281623927E-4</v>
      </c>
      <c r="G274" s="33">
        <f t="shared" si="38"/>
        <v>1.3152463994427883E-3</v>
      </c>
      <c r="H274" s="30">
        <f t="shared" si="39"/>
        <v>4334126.9956879299</v>
      </c>
      <c r="I274" s="34">
        <f t="shared" si="42"/>
        <v>-0.28409938916494654</v>
      </c>
      <c r="J274" s="34">
        <f t="shared" si="43"/>
        <v>0</v>
      </c>
      <c r="K274" s="34">
        <f t="shared" si="44"/>
        <v>-0.28409938916493688</v>
      </c>
      <c r="L274" s="34">
        <f t="shared" si="40"/>
        <v>473.49898194156162</v>
      </c>
      <c r="M274" s="34">
        <f t="shared" si="41"/>
        <v>473.49898194156162</v>
      </c>
    </row>
    <row r="275" spans="1:13" x14ac:dyDescent="0.25">
      <c r="A275" s="40"/>
      <c r="B275" s="35">
        <v>3.39</v>
      </c>
      <c r="C275" s="32">
        <f t="shared" si="45"/>
        <v>-6.000000000000015E-2</v>
      </c>
      <c r="D275" s="32">
        <f t="shared" si="46"/>
        <v>-2.3399999999999845E-2</v>
      </c>
      <c r="E275" s="33">
        <f t="shared" si="36"/>
        <v>7.7019906662654884E-4</v>
      </c>
      <c r="F275" s="33">
        <f t="shared" si="37"/>
        <v>3.4886436789035083E-4</v>
      </c>
      <c r="G275" s="33">
        <f t="shared" si="38"/>
        <v>1.3190634345168996E-3</v>
      </c>
      <c r="H275" s="30">
        <f t="shared" si="39"/>
        <v>4311004.0444512758</v>
      </c>
      <c r="I275" s="34">
        <f t="shared" si="42"/>
        <v>-0.19583827327764056</v>
      </c>
      <c r="J275" s="34">
        <f t="shared" si="43"/>
        <v>0</v>
      </c>
      <c r="K275" s="34">
        <f t="shared" si="44"/>
        <v>-0.19583827327765616</v>
      </c>
      <c r="L275" s="34">
        <f t="shared" si="40"/>
        <v>326.39712212942703</v>
      </c>
      <c r="M275" s="34">
        <f t="shared" si="41"/>
        <v>326.39712212942703</v>
      </c>
    </row>
    <row r="276" spans="1:13" x14ac:dyDescent="0.25">
      <c r="A276" s="40"/>
      <c r="B276" s="35">
        <v>3.4</v>
      </c>
      <c r="C276" s="32">
        <f t="shared" si="45"/>
        <v>-6.000000000000015E-2</v>
      </c>
      <c r="D276" s="32">
        <f t="shared" si="46"/>
        <v>-2.3999999999999844E-2</v>
      </c>
      <c r="E276" s="33">
        <f t="shared" si="36"/>
        <v>7.7019906662654884E-4</v>
      </c>
      <c r="F276" s="33">
        <f t="shared" si="37"/>
        <v>3.5268140296446245E-4</v>
      </c>
      <c r="G276" s="33">
        <f t="shared" si="38"/>
        <v>1.3228804695910113E-3</v>
      </c>
      <c r="H276" s="30">
        <f t="shared" si="39"/>
        <v>4288126.5098789893</v>
      </c>
      <c r="I276" s="34">
        <f t="shared" si="42"/>
        <v>-0.10851392140604149</v>
      </c>
      <c r="J276" s="34">
        <f t="shared" si="43"/>
        <v>0</v>
      </c>
      <c r="K276" s="34">
        <f t="shared" si="44"/>
        <v>-0.10851392140603781</v>
      </c>
      <c r="L276" s="34">
        <f t="shared" si="40"/>
        <v>180.85653567672972</v>
      </c>
      <c r="M276" s="34">
        <f t="shared" si="41"/>
        <v>180.85653567672972</v>
      </c>
    </row>
    <row r="277" spans="1:13" x14ac:dyDescent="0.25">
      <c r="A277" s="40"/>
      <c r="B277" s="35">
        <v>3.41</v>
      </c>
      <c r="C277" s="32">
        <f t="shared" si="45"/>
        <v>-6.000000000000015E-2</v>
      </c>
      <c r="D277" s="32">
        <f t="shared" si="46"/>
        <v>-2.4599999999999844E-2</v>
      </c>
      <c r="E277" s="33">
        <f t="shared" si="36"/>
        <v>7.7019906662654884E-4</v>
      </c>
      <c r="F277" s="33">
        <f t="shared" si="37"/>
        <v>3.5649843803857402E-4</v>
      </c>
      <c r="G277" s="33">
        <f t="shared" si="38"/>
        <v>1.326697504665123E-3</v>
      </c>
      <c r="H277" s="30">
        <f t="shared" si="39"/>
        <v>4265490.5054817023</v>
      </c>
      <c r="I277" s="34">
        <f t="shared" si="42"/>
        <v>-2.2111498683849602E-2</v>
      </c>
      <c r="J277" s="34">
        <f t="shared" si="43"/>
        <v>0</v>
      </c>
      <c r="K277" s="34">
        <f t="shared" si="44"/>
        <v>-2.2111498683848853E-2</v>
      </c>
      <c r="L277" s="34">
        <f t="shared" si="40"/>
        <v>36.85249780641476</v>
      </c>
      <c r="M277" s="34">
        <f t="shared" si="41"/>
        <v>36.85249780641476</v>
      </c>
    </row>
    <row r="278" spans="1:13" x14ac:dyDescent="0.25">
      <c r="A278" s="40"/>
      <c r="B278" s="35">
        <v>3.42</v>
      </c>
      <c r="C278" s="32">
        <f t="shared" si="45"/>
        <v>-6.000000000000015E-2</v>
      </c>
      <c r="D278" s="32">
        <f t="shared" si="46"/>
        <v>-2.5199999999999844E-2</v>
      </c>
      <c r="E278" s="33">
        <f t="shared" si="36"/>
        <v>7.7019906662654884E-4</v>
      </c>
      <c r="F278" s="33">
        <f t="shared" si="37"/>
        <v>3.6031547311268563E-4</v>
      </c>
      <c r="G278" s="33">
        <f t="shared" si="38"/>
        <v>1.3305145397392343E-3</v>
      </c>
      <c r="H278" s="30">
        <f t="shared" si="39"/>
        <v>4243092.2264025593</v>
      </c>
      <c r="I278" s="34">
        <f t="shared" si="42"/>
        <v>6.3383518160974775E-2</v>
      </c>
      <c r="J278" s="34">
        <f t="shared" si="43"/>
        <v>0</v>
      </c>
      <c r="K278" s="34">
        <f t="shared" si="44"/>
        <v>6.3383518160979826E-2</v>
      </c>
      <c r="L278" s="34">
        <f t="shared" si="40"/>
        <v>-105.63919693496641</v>
      </c>
      <c r="M278" s="34">
        <f t="shared" si="41"/>
        <v>-105.63919693496641</v>
      </c>
    </row>
    <row r="279" spans="1:13" x14ac:dyDescent="0.25">
      <c r="A279" s="40"/>
      <c r="B279" s="35">
        <v>3.43</v>
      </c>
      <c r="C279" s="32">
        <f t="shared" si="45"/>
        <v>-6.000000000000015E-2</v>
      </c>
      <c r="D279" s="32">
        <f t="shared" si="46"/>
        <v>-2.5799999999999844E-2</v>
      </c>
      <c r="E279" s="33">
        <f t="shared" si="36"/>
        <v>7.7019906662654884E-4</v>
      </c>
      <c r="F279" s="33">
        <f t="shared" si="37"/>
        <v>3.6413250818679725E-4</v>
      </c>
      <c r="G279" s="33">
        <f t="shared" si="38"/>
        <v>1.334331574813346E-3</v>
      </c>
      <c r="H279" s="30">
        <f t="shared" si="39"/>
        <v>4220927.9472851278</v>
      </c>
      <c r="I279" s="34">
        <f t="shared" si="42"/>
        <v>0.14798534894462009</v>
      </c>
      <c r="J279" s="34">
        <f t="shared" si="43"/>
        <v>0</v>
      </c>
      <c r="K279" s="34">
        <f t="shared" si="44"/>
        <v>0.14798534894461507</v>
      </c>
      <c r="L279" s="34">
        <f t="shared" si="40"/>
        <v>-246.64224824102519</v>
      </c>
      <c r="M279" s="34">
        <f t="shared" si="41"/>
        <v>-246.64224824102519</v>
      </c>
    </row>
    <row r="280" spans="1:13" x14ac:dyDescent="0.25">
      <c r="A280" s="40"/>
      <c r="B280" s="35">
        <v>3.44</v>
      </c>
      <c r="C280" s="32">
        <f t="shared" si="45"/>
        <v>-6.000000000000015E-2</v>
      </c>
      <c r="D280" s="32">
        <f t="shared" si="46"/>
        <v>-2.6399999999999844E-2</v>
      </c>
      <c r="E280" s="33">
        <f t="shared" si="36"/>
        <v>7.7019906662654884E-4</v>
      </c>
      <c r="F280" s="33">
        <f t="shared" si="37"/>
        <v>3.6794954326090882E-4</v>
      </c>
      <c r="G280" s="33">
        <f t="shared" si="38"/>
        <v>1.3381486098874578E-3</v>
      </c>
      <c r="H280" s="30">
        <f t="shared" si="39"/>
        <v>4198994.0202077953</v>
      </c>
      <c r="I280" s="34">
        <f t="shared" si="42"/>
        <v>0.23170791791180723</v>
      </c>
      <c r="J280" s="34">
        <f t="shared" si="43"/>
        <v>0</v>
      </c>
      <c r="K280" s="34">
        <f t="shared" si="44"/>
        <v>0.23170791791179934</v>
      </c>
      <c r="L280" s="34">
        <f t="shared" si="40"/>
        <v>-386.17986318633234</v>
      </c>
      <c r="M280" s="34">
        <f t="shared" si="41"/>
        <v>-386.17986318633234</v>
      </c>
    </row>
    <row r="281" spans="1:13" x14ac:dyDescent="0.25">
      <c r="A281" s="40"/>
      <c r="B281" s="35">
        <v>3.45</v>
      </c>
      <c r="C281" s="32">
        <f t="shared" si="45"/>
        <v>-6.000000000000015E-2</v>
      </c>
      <c r="D281" s="32">
        <f t="shared" si="46"/>
        <v>-2.6999999999999844E-2</v>
      </c>
      <c r="E281" s="33">
        <f t="shared" si="36"/>
        <v>7.7019906662654884E-4</v>
      </c>
      <c r="F281" s="33">
        <f t="shared" si="37"/>
        <v>3.7176657833502044E-4</v>
      </c>
      <c r="G281" s="33">
        <f t="shared" si="38"/>
        <v>1.3419656449615695E-3</v>
      </c>
      <c r="H281" s="30">
        <f t="shared" si="39"/>
        <v>4177286.8726822278</v>
      </c>
      <c r="I281" s="34">
        <f t="shared" si="42"/>
        <v>0.31456486137581618</v>
      </c>
      <c r="J281" s="34">
        <f t="shared" si="43"/>
        <v>0</v>
      </c>
      <c r="K281" s="34">
        <f t="shared" si="44"/>
        <v>0.31456486137580553</v>
      </c>
      <c r="L281" s="34">
        <f t="shared" si="40"/>
        <v>-524.27476895967595</v>
      </c>
      <c r="M281" s="34">
        <f t="shared" si="41"/>
        <v>-524.27476895967595</v>
      </c>
    </row>
    <row r="282" spans="1:13" x14ac:dyDescent="0.25">
      <c r="A282" s="40"/>
      <c r="B282" s="35">
        <v>3.46</v>
      </c>
      <c r="C282" s="32">
        <f t="shared" si="45"/>
        <v>-6.000000000000015E-2</v>
      </c>
      <c r="D282" s="32">
        <f t="shared" si="46"/>
        <v>-2.7599999999999843E-2</v>
      </c>
      <c r="E282" s="33">
        <f t="shared" si="36"/>
        <v>7.7019906662654884E-4</v>
      </c>
      <c r="F282" s="33">
        <f t="shared" si="37"/>
        <v>3.75583613409132E-4</v>
      </c>
      <c r="G282" s="33">
        <f t="shared" si="38"/>
        <v>1.3457826800356808E-3</v>
      </c>
      <c r="H282" s="30">
        <f t="shared" si="39"/>
        <v>4155803.0057135969</v>
      </c>
      <c r="I282" s="34">
        <f t="shared" si="42"/>
        <v>0.39656953512258536</v>
      </c>
      <c r="J282" s="34">
        <f t="shared" si="43"/>
        <v>0</v>
      </c>
      <c r="K282" s="34">
        <f t="shared" si="44"/>
        <v>0.39656953512261695</v>
      </c>
      <c r="L282" s="34">
        <f t="shared" si="40"/>
        <v>-660.94922520436171</v>
      </c>
      <c r="M282" s="34">
        <f t="shared" si="41"/>
        <v>-660.94922520436171</v>
      </c>
    </row>
    <row r="283" spans="1:13" x14ac:dyDescent="0.25">
      <c r="A283" s="40"/>
      <c r="B283" s="35">
        <v>3.47</v>
      </c>
      <c r="C283" s="32">
        <f t="shared" si="45"/>
        <v>-6.000000000000015E-2</v>
      </c>
      <c r="D283" s="32">
        <f t="shared" si="46"/>
        <v>-2.8199999999999843E-2</v>
      </c>
      <c r="E283" s="33">
        <f t="shared" si="36"/>
        <v>7.7019906662654884E-4</v>
      </c>
      <c r="F283" s="33">
        <f t="shared" si="37"/>
        <v>3.7940064848324362E-4</v>
      </c>
      <c r="G283" s="33">
        <f t="shared" si="38"/>
        <v>1.3495997151097925E-3</v>
      </c>
      <c r="H283" s="30">
        <f t="shared" si="39"/>
        <v>4134538.9919203571</v>
      </c>
      <c r="I283" s="34">
        <f t="shared" si="42"/>
        <v>0.47773502158782238</v>
      </c>
      <c r="J283" s="34">
        <f t="shared" si="43"/>
        <v>0</v>
      </c>
      <c r="K283" s="34">
        <f t="shared" si="44"/>
        <v>0.47773502158780617</v>
      </c>
      <c r="L283" s="34">
        <f t="shared" si="40"/>
        <v>-796.22503597967716</v>
      </c>
      <c r="M283" s="34">
        <f t="shared" si="41"/>
        <v>-796.22503597967716</v>
      </c>
    </row>
    <row r="284" spans="1:13" x14ac:dyDescent="0.25">
      <c r="A284" s="40"/>
      <c r="B284" s="35">
        <v>3.48</v>
      </c>
      <c r="C284" s="32">
        <f t="shared" si="45"/>
        <v>-6.000000000000015E-2</v>
      </c>
      <c r="D284" s="32">
        <f t="shared" si="46"/>
        <v>-2.8799999999999843E-2</v>
      </c>
      <c r="E284" s="33">
        <f t="shared" si="36"/>
        <v>7.7019906662654884E-4</v>
      </c>
      <c r="F284" s="33">
        <f t="shared" si="37"/>
        <v>3.8321768355735524E-4</v>
      </c>
      <c r="G284" s="33">
        <f t="shared" si="38"/>
        <v>1.3534167501839042E-3</v>
      </c>
      <c r="H284" s="30">
        <f t="shared" si="39"/>
        <v>4113491.4737114534</v>
      </c>
      <c r="I284" s="34">
        <f t="shared" si="42"/>
        <v>0.55807413681421314</v>
      </c>
      <c r="J284" s="34">
        <f t="shared" si="43"/>
        <v>0</v>
      </c>
      <c r="K284" s="34">
        <f t="shared" si="44"/>
        <v>0.55807413681419415</v>
      </c>
      <c r="L284" s="34">
        <f t="shared" si="40"/>
        <v>-930.12356135699054</v>
      </c>
      <c r="M284" s="34">
        <f t="shared" si="41"/>
        <v>-930.12356135699054</v>
      </c>
    </row>
    <row r="285" spans="1:13" x14ac:dyDescent="0.25">
      <c r="A285" s="40"/>
      <c r="B285" s="35">
        <v>3.49</v>
      </c>
      <c r="C285" s="32">
        <f t="shared" si="45"/>
        <v>-6.000000000000015E-2</v>
      </c>
      <c r="D285" s="32">
        <f t="shared" si="46"/>
        <v>-2.9399999999999843E-2</v>
      </c>
      <c r="E285" s="33">
        <f t="shared" si="36"/>
        <v>7.7019906662654884E-4</v>
      </c>
      <c r="F285" s="33">
        <f t="shared" si="37"/>
        <v>3.870347186314668E-4</v>
      </c>
      <c r="G285" s="33">
        <f t="shared" si="38"/>
        <v>1.3572337852580155E-3</v>
      </c>
      <c r="H285" s="30">
        <f t="shared" si="39"/>
        <v>4092657.1615189197</v>
      </c>
      <c r="I285" s="34">
        <f t="shared" si="42"/>
        <v>0.63759943719803513</v>
      </c>
      <c r="J285" s="34">
        <f t="shared" si="43"/>
        <v>0</v>
      </c>
      <c r="K285" s="34">
        <f t="shared" si="44"/>
        <v>0.63759943719808598</v>
      </c>
      <c r="L285" s="34">
        <f t="shared" si="40"/>
        <v>-1062.6657286634768</v>
      </c>
      <c r="M285" s="34">
        <f t="shared" si="41"/>
        <v>-1062.6657286634768</v>
      </c>
    </row>
    <row r="286" spans="1:13" x14ac:dyDescent="0.25">
      <c r="A286" s="40"/>
      <c r="B286" s="35">
        <v>3.5</v>
      </c>
      <c r="C286" s="32">
        <f t="shared" si="45"/>
        <v>-6.000000000000015E-2</v>
      </c>
      <c r="D286" s="32">
        <f t="shared" si="46"/>
        <v>-2.9999999999999843E-2</v>
      </c>
      <c r="E286" s="33">
        <f t="shared" si="36"/>
        <v>7.7019906662654884E-4</v>
      </c>
      <c r="F286" s="33">
        <f t="shared" si="37"/>
        <v>3.9085175370557842E-4</v>
      </c>
      <c r="G286" s="33">
        <f t="shared" si="38"/>
        <v>1.3610508203321272E-3</v>
      </c>
      <c r="H286" s="30">
        <f t="shared" si="39"/>
        <v>4072032.8320839209</v>
      </c>
      <c r="I286" s="34">
        <f t="shared" si="42"/>
        <v>0.71632322603153298</v>
      </c>
      <c r="J286" s="34">
        <f t="shared" si="43"/>
        <v>0</v>
      </c>
      <c r="K286" s="34">
        <f t="shared" si="44"/>
        <v>0.71632322603150866</v>
      </c>
      <c r="L286" s="34">
        <f t="shared" si="40"/>
        <v>-1193.872043385848</v>
      </c>
      <c r="M286" s="34">
        <f t="shared" si="41"/>
        <v>-1193.872043385848</v>
      </c>
    </row>
    <row r="287" spans="1:13" x14ac:dyDescent="0.25">
      <c r="A287" s="40"/>
      <c r="B287" s="35">
        <v>3.51</v>
      </c>
      <c r="C287" s="32">
        <f t="shared" si="45"/>
        <v>-6.000000000000015E-2</v>
      </c>
      <c r="D287" s="32">
        <f t="shared" si="46"/>
        <v>-3.0599999999999843E-2</v>
      </c>
      <c r="E287" s="33">
        <f t="shared" si="36"/>
        <v>7.7019906662654884E-4</v>
      </c>
      <c r="F287" s="33">
        <f t="shared" si="37"/>
        <v>3.9466878877968998E-4</v>
      </c>
      <c r="G287" s="33">
        <f t="shared" si="38"/>
        <v>1.364867855406239E-3</v>
      </c>
      <c r="H287" s="30">
        <f t="shared" si="39"/>
        <v>4051615.3267943538</v>
      </c>
      <c r="I287" s="34">
        <f t="shared" si="42"/>
        <v>0.79425755984767255</v>
      </c>
      <c r="J287" s="34">
        <f t="shared" si="43"/>
        <v>0</v>
      </c>
      <c r="K287" s="34">
        <f t="shared" si="44"/>
        <v>0.79425755984764557</v>
      </c>
      <c r="L287" s="34">
        <f t="shared" si="40"/>
        <v>-1323.7625997460761</v>
      </c>
      <c r="M287" s="34">
        <f t="shared" si="41"/>
        <v>-1323.7625997460761</v>
      </c>
    </row>
    <row r="288" spans="1:13" x14ac:dyDescent="0.25">
      <c r="A288" s="40"/>
      <c r="B288" s="35">
        <v>3.52</v>
      </c>
      <c r="C288" s="32">
        <f t="shared" si="45"/>
        <v>-6.000000000000015E-2</v>
      </c>
      <c r="D288" s="32">
        <f t="shared" si="46"/>
        <v>-3.1199999999999842E-2</v>
      </c>
      <c r="E288" s="33">
        <f t="shared" si="36"/>
        <v>7.7019906662654884E-4</v>
      </c>
      <c r="F288" s="33">
        <f t="shared" si="37"/>
        <v>3.984858238538016E-4</v>
      </c>
      <c r="G288" s="33">
        <f t="shared" si="38"/>
        <v>1.3686848904803503E-3</v>
      </c>
      <c r="H288" s="30">
        <f t="shared" si="39"/>
        <v>4031401.5500722146</v>
      </c>
      <c r="I288" s="34">
        <f t="shared" si="42"/>
        <v>0.87141425457624211</v>
      </c>
      <c r="J288" s="34">
        <f t="shared" si="43"/>
        <v>0</v>
      </c>
      <c r="K288" s="34">
        <f t="shared" si="44"/>
        <v>0.8714142545763115</v>
      </c>
      <c r="L288" s="34">
        <f t="shared" si="40"/>
        <v>-1452.3570909605196</v>
      </c>
      <c r="M288" s="34">
        <f t="shared" si="41"/>
        <v>-1452.3570909605196</v>
      </c>
    </row>
    <row r="289" spans="1:13" x14ac:dyDescent="0.25">
      <c r="A289" s="40"/>
      <c r="B289" s="35">
        <v>3.53</v>
      </c>
      <c r="C289" s="32">
        <f t="shared" si="45"/>
        <v>-6.000000000000015E-2</v>
      </c>
      <c r="D289" s="32">
        <f t="shared" si="46"/>
        <v>-3.1799999999999842E-2</v>
      </c>
      <c r="E289" s="33">
        <f t="shared" si="36"/>
        <v>7.7019906662654884E-4</v>
      </c>
      <c r="F289" s="33">
        <f t="shared" si="37"/>
        <v>4.0230285892791322E-4</v>
      </c>
      <c r="G289" s="33">
        <f t="shared" si="38"/>
        <v>1.372501925554462E-3</v>
      </c>
      <c r="H289" s="30">
        <f t="shared" si="39"/>
        <v>4011388.4678089945</v>
      </c>
      <c r="I289" s="34">
        <f t="shared" si="42"/>
        <v>0.94780489151613556</v>
      </c>
      <c r="J289" s="34">
        <f t="shared" si="43"/>
        <v>0</v>
      </c>
      <c r="K289" s="34">
        <f t="shared" si="44"/>
        <v>0.94780489151610336</v>
      </c>
      <c r="L289" s="34">
        <f t="shared" si="40"/>
        <v>-1579.674819193506</v>
      </c>
      <c r="M289" s="34">
        <f t="shared" si="41"/>
        <v>-1579.674819193506</v>
      </c>
    </row>
    <row r="290" spans="1:13" x14ac:dyDescent="0.25">
      <c r="A290" s="40"/>
      <c r="B290" s="35">
        <v>3.54</v>
      </c>
      <c r="C290" s="32">
        <f t="shared" si="45"/>
        <v>-6.000000000000015E-2</v>
      </c>
      <c r="D290" s="32">
        <f t="shared" si="46"/>
        <v>-3.2399999999999846E-2</v>
      </c>
      <c r="E290" s="33">
        <f t="shared" si="36"/>
        <v>7.7019906662654884E-4</v>
      </c>
      <c r="F290" s="33">
        <f t="shared" si="37"/>
        <v>4.0611989400202484E-4</v>
      </c>
      <c r="G290" s="33">
        <f t="shared" si="38"/>
        <v>1.3763189606285737E-3</v>
      </c>
      <c r="H290" s="30">
        <f t="shared" si="39"/>
        <v>3991573.1058474584</v>
      </c>
      <c r="I290" s="34">
        <f t="shared" si="42"/>
        <v>1.0234408231295382</v>
      </c>
      <c r="J290" s="34">
        <f t="shared" si="43"/>
        <v>0</v>
      </c>
      <c r="K290" s="34">
        <f t="shared" si="44"/>
        <v>1.0234408231295093</v>
      </c>
      <c r="L290" s="34">
        <f t="shared" si="40"/>
        <v>-1705.7347052158395</v>
      </c>
      <c r="M290" s="34">
        <f t="shared" si="41"/>
        <v>-1705.7347052158395</v>
      </c>
    </row>
    <row r="291" spans="1:13" x14ac:dyDescent="0.25">
      <c r="A291" s="40"/>
      <c r="B291" s="35">
        <v>3.55</v>
      </c>
      <c r="C291" s="32">
        <f t="shared" si="45"/>
        <v>-6.000000000000015E-2</v>
      </c>
      <c r="D291" s="32">
        <f t="shared" si="46"/>
        <v>-3.2999999999999849E-2</v>
      </c>
      <c r="E291" s="33">
        <f t="shared" si="36"/>
        <v>7.7019906662654884E-4</v>
      </c>
      <c r="F291" s="33">
        <f t="shared" si="37"/>
        <v>4.0993692907613646E-4</v>
      </c>
      <c r="G291" s="33">
        <f t="shared" si="38"/>
        <v>1.3801359957026854E-3</v>
      </c>
      <c r="H291" s="30">
        <f t="shared" si="39"/>
        <v>3971952.5485081868</v>
      </c>
      <c r="I291" s="34">
        <f t="shared" si="42"/>
        <v>1.098333178667158</v>
      </c>
      <c r="J291" s="34">
        <f t="shared" si="43"/>
        <v>0</v>
      </c>
      <c r="K291" s="34">
        <f t="shared" si="44"/>
        <v>1.0983331786671269</v>
      </c>
      <c r="L291" s="34">
        <f t="shared" si="40"/>
        <v>-1830.5552977785349</v>
      </c>
      <c r="M291" s="34">
        <f t="shared" si="41"/>
        <v>-1830.5552977785349</v>
      </c>
    </row>
    <row r="292" spans="1:13" x14ac:dyDescent="0.25">
      <c r="A292" s="40"/>
      <c r="B292" s="35">
        <v>3.56</v>
      </c>
      <c r="C292" s="32">
        <f t="shared" si="45"/>
        <v>-6.000000000000015E-2</v>
      </c>
      <c r="D292" s="32">
        <f t="shared" si="46"/>
        <v>-3.3599999999999852E-2</v>
      </c>
      <c r="E292" s="33">
        <f t="shared" ref="E292:E355" si="47">$C$8+$C$20*-C292</f>
        <v>7.7019906662654884E-4</v>
      </c>
      <c r="F292" s="33">
        <f t="shared" ref="F292:F355" si="48">$C$10+$C$21*-D292+$C$19*($C$7+C292)</f>
        <v>4.1375396415024808E-4</v>
      </c>
      <c r="G292" s="33">
        <f t="shared" ref="G292:G355" si="49">E292+F292+$C$9</f>
        <v>1.3839530307767967E-3</v>
      </c>
      <c r="H292" s="30">
        <f t="shared" ref="H292:H355" si="50">$C$11*$C$12/(E292/$C$14+$C$9/$C$24+F292/$C$13)</f>
        <v>3952523.9371593753</v>
      </c>
      <c r="I292" s="34">
        <f t="shared" si="42"/>
        <v>1.1724928696267234</v>
      </c>
      <c r="J292" s="34">
        <f t="shared" si="43"/>
        <v>0</v>
      </c>
      <c r="K292" s="34">
        <f t="shared" si="44"/>
        <v>1.1724928696268235</v>
      </c>
      <c r="L292" s="34">
        <f t="shared" si="40"/>
        <v>-1954.1547827113618</v>
      </c>
      <c r="M292" s="34">
        <f t="shared" si="41"/>
        <v>-1954.1547827113618</v>
      </c>
    </row>
    <row r="293" spans="1:13" x14ac:dyDescent="0.25">
      <c r="A293" s="40"/>
      <c r="B293" s="35">
        <v>3.57</v>
      </c>
      <c r="C293" s="32">
        <f t="shared" si="45"/>
        <v>-6.000000000000015E-2</v>
      </c>
      <c r="D293" s="32">
        <f t="shared" si="46"/>
        <v>-3.4199999999999856E-2</v>
      </c>
      <c r="E293" s="33">
        <f t="shared" si="47"/>
        <v>7.7019906662654884E-4</v>
      </c>
      <c r="F293" s="33">
        <f t="shared" si="48"/>
        <v>4.175709992243597E-4</v>
      </c>
      <c r="G293" s="33">
        <f t="shared" si="49"/>
        <v>1.3877700658509085E-3</v>
      </c>
      <c r="H293" s="30">
        <f t="shared" si="50"/>
        <v>3933284.4688283941</v>
      </c>
      <c r="I293" s="34">
        <f t="shared" si="42"/>
        <v>1.2459305950534738</v>
      </c>
      <c r="J293" s="34">
        <f t="shared" si="43"/>
        <v>0</v>
      </c>
      <c r="K293" s="34">
        <f t="shared" si="44"/>
        <v>1.2459305950534387</v>
      </c>
      <c r="L293" s="34">
        <f t="shared" ref="L293:L356" si="51">(H293-$C$27)*($C$20-$C$19)</f>
        <v>-2076.5509917557197</v>
      </c>
      <c r="M293" s="34">
        <f t="shared" ref="M293:M356" si="52">(H293-$C$27)*$C$21</f>
        <v>-2076.5509917557197</v>
      </c>
    </row>
    <row r="294" spans="1:13" x14ac:dyDescent="0.25">
      <c r="A294" s="40"/>
      <c r="B294" s="35">
        <v>3.58</v>
      </c>
      <c r="C294" s="32">
        <f t="shared" si="45"/>
        <v>-6.000000000000015E-2</v>
      </c>
      <c r="D294" s="32">
        <f t="shared" si="46"/>
        <v>-3.4799999999999859E-2</v>
      </c>
      <c r="E294" s="33">
        <f t="shared" si="47"/>
        <v>7.7019906662654884E-4</v>
      </c>
      <c r="F294" s="33">
        <f t="shared" si="48"/>
        <v>4.2138803429847131E-4</v>
      </c>
      <c r="G294" s="33">
        <f t="shared" si="49"/>
        <v>1.3915871009250202E-3</v>
      </c>
      <c r="H294" s="30">
        <f t="shared" si="50"/>
        <v>3914231.3948537065</v>
      </c>
      <c r="I294" s="34">
        <f t="shared" ref="I294:I357" si="53">($C$27-H294)*(G294-G293)</f>
        <v>1.3186568466845017</v>
      </c>
      <c r="J294" s="34">
        <f t="shared" ref="J294:J357" si="54">(C294-C293)*($C$19-$C$20)*($C$27-H294)</f>
        <v>0</v>
      </c>
      <c r="K294" s="34">
        <f t="shared" ref="K294:K357" si="55">(D294-D293)*$C$21*-($C$27-H294)</f>
        <v>1.3186568466844646</v>
      </c>
      <c r="L294" s="34">
        <f t="shared" si="51"/>
        <v>-2197.761411140762</v>
      </c>
      <c r="M294" s="34">
        <f t="shared" si="52"/>
        <v>-2197.761411140762</v>
      </c>
    </row>
    <row r="295" spans="1:13" x14ac:dyDescent="0.25">
      <c r="A295" s="40"/>
      <c r="B295" s="35">
        <v>3.59</v>
      </c>
      <c r="C295" s="32">
        <f t="shared" si="45"/>
        <v>-6.000000000000015E-2</v>
      </c>
      <c r="D295" s="32">
        <f t="shared" si="46"/>
        <v>-3.5399999999999862E-2</v>
      </c>
      <c r="E295" s="33">
        <f t="shared" si="47"/>
        <v>7.7019906662654884E-4</v>
      </c>
      <c r="F295" s="33">
        <f t="shared" si="48"/>
        <v>4.2520506937258293E-4</v>
      </c>
      <c r="G295" s="33">
        <f t="shared" si="49"/>
        <v>1.3954041359991319E-3</v>
      </c>
      <c r="H295" s="30">
        <f t="shared" si="50"/>
        <v>3895362.0195757798</v>
      </c>
      <c r="I295" s="34">
        <f t="shared" si="53"/>
        <v>1.3906819139469246</v>
      </c>
      <c r="J295" s="34">
        <f t="shared" si="54"/>
        <v>0</v>
      </c>
      <c r="K295" s="34">
        <f t="shared" si="55"/>
        <v>1.3906819139468853</v>
      </c>
      <c r="L295" s="34">
        <f t="shared" si="51"/>
        <v>-2317.8031899114626</v>
      </c>
      <c r="M295" s="34">
        <f t="shared" si="52"/>
        <v>-2317.8031899114626</v>
      </c>
    </row>
    <row r="296" spans="1:13" x14ac:dyDescent="0.25">
      <c r="A296" s="40"/>
      <c r="B296" s="35">
        <v>3.6</v>
      </c>
      <c r="C296" s="32">
        <f t="shared" si="45"/>
        <v>-6.000000000000015E-2</v>
      </c>
      <c r="D296" s="32">
        <f t="shared" si="46"/>
        <v>-3.5999999999999865E-2</v>
      </c>
      <c r="E296" s="33">
        <f t="shared" si="47"/>
        <v>7.7019906662654884E-4</v>
      </c>
      <c r="F296" s="33">
        <f t="shared" si="48"/>
        <v>4.2902210444669455E-4</v>
      </c>
      <c r="G296" s="33">
        <f t="shared" si="49"/>
        <v>1.3992211710732432E-3</v>
      </c>
      <c r="H296" s="30">
        <f t="shared" si="50"/>
        <v>3876673.699065675</v>
      </c>
      <c r="I296" s="34">
        <f t="shared" si="53"/>
        <v>1.4620158888100698</v>
      </c>
      <c r="J296" s="34">
        <f t="shared" si="54"/>
        <v>0</v>
      </c>
      <c r="K296" s="34">
        <f t="shared" si="55"/>
        <v>1.4620158888101948</v>
      </c>
      <c r="L296" s="34">
        <f t="shared" si="51"/>
        <v>-2436.6931480169778</v>
      </c>
      <c r="M296" s="34">
        <f t="shared" si="52"/>
        <v>-2436.6931480169778</v>
      </c>
    </row>
    <row r="297" spans="1:13" x14ac:dyDescent="0.25">
      <c r="A297" s="40"/>
      <c r="B297" s="35">
        <v>3.61</v>
      </c>
      <c r="C297" s="32">
        <f t="shared" si="45"/>
        <v>-6.000000000000015E-2</v>
      </c>
      <c r="D297" s="32">
        <f t="shared" si="46"/>
        <v>-3.6599999999999869E-2</v>
      </c>
      <c r="E297" s="33">
        <f t="shared" si="47"/>
        <v>7.7019906662654884E-4</v>
      </c>
      <c r="F297" s="33">
        <f t="shared" si="48"/>
        <v>4.3283913952080617E-4</v>
      </c>
      <c r="G297" s="33">
        <f t="shared" si="49"/>
        <v>1.4030382061473549E-3</v>
      </c>
      <c r="H297" s="30">
        <f t="shared" si="50"/>
        <v>3858163.8398900665</v>
      </c>
      <c r="I297" s="34">
        <f t="shared" si="53"/>
        <v>1.5326686705004025</v>
      </c>
      <c r="J297" s="34">
        <f t="shared" si="54"/>
        <v>0</v>
      </c>
      <c r="K297" s="34">
        <f t="shared" si="55"/>
        <v>1.5326686705003592</v>
      </c>
      <c r="L297" s="34">
        <f t="shared" si="51"/>
        <v>-2554.447784167251</v>
      </c>
      <c r="M297" s="34">
        <f t="shared" si="52"/>
        <v>-2554.447784167251</v>
      </c>
    </row>
    <row r="298" spans="1:13" x14ac:dyDescent="0.25">
      <c r="A298" s="40"/>
      <c r="B298" s="35">
        <v>3.62</v>
      </c>
      <c r="C298" s="32">
        <f t="shared" si="45"/>
        <v>-6.000000000000015E-2</v>
      </c>
      <c r="D298" s="32">
        <f t="shared" si="46"/>
        <v>-3.7199999999999872E-2</v>
      </c>
      <c r="E298" s="33">
        <f t="shared" si="47"/>
        <v>7.7019906662654884E-4</v>
      </c>
      <c r="F298" s="33">
        <f t="shared" si="48"/>
        <v>4.3665617459491779E-4</v>
      </c>
      <c r="G298" s="33">
        <f t="shared" si="49"/>
        <v>1.4068552412214667E-3</v>
      </c>
      <c r="H298" s="30">
        <f t="shared" si="50"/>
        <v>3839829.8979114671</v>
      </c>
      <c r="I298" s="34">
        <f t="shared" si="53"/>
        <v>1.6026499700794457</v>
      </c>
      <c r="J298" s="34">
        <f t="shared" si="54"/>
        <v>0</v>
      </c>
      <c r="K298" s="34">
        <f t="shared" si="55"/>
        <v>1.6026499700794006</v>
      </c>
      <c r="L298" s="34">
        <f t="shared" si="51"/>
        <v>-2671.0832834656526</v>
      </c>
      <c r="M298" s="34">
        <f t="shared" si="52"/>
        <v>-2671.0832834656526</v>
      </c>
    </row>
    <row r="299" spans="1:13" x14ac:dyDescent="0.25">
      <c r="A299" s="40"/>
      <c r="B299" s="35">
        <v>3.63</v>
      </c>
      <c r="C299" s="32">
        <f t="shared" si="45"/>
        <v>-6.000000000000015E-2</v>
      </c>
      <c r="D299" s="32">
        <f t="shared" si="46"/>
        <v>-3.7799999999999875E-2</v>
      </c>
      <c r="E299" s="33">
        <f t="shared" si="47"/>
        <v>7.7019906662654884E-4</v>
      </c>
      <c r="F299" s="33">
        <f t="shared" si="48"/>
        <v>4.4047320966902941E-4</v>
      </c>
      <c r="G299" s="33">
        <f t="shared" si="49"/>
        <v>1.4106722762955784E-3</v>
      </c>
      <c r="H299" s="30">
        <f t="shared" si="50"/>
        <v>3821669.3771225032</v>
      </c>
      <c r="I299" s="34">
        <f t="shared" si="53"/>
        <v>1.6719693148950561</v>
      </c>
      <c r="J299" s="34">
        <f t="shared" si="54"/>
        <v>0</v>
      </c>
      <c r="K299" s="34">
        <f t="shared" si="55"/>
        <v>1.671969314895009</v>
      </c>
      <c r="L299" s="34">
        <f t="shared" si="51"/>
        <v>-2786.6155248249993</v>
      </c>
      <c r="M299" s="34">
        <f t="shared" si="52"/>
        <v>-2786.6155248249993</v>
      </c>
    </row>
    <row r="300" spans="1:13" x14ac:dyDescent="0.25">
      <c r="A300" s="40"/>
      <c r="B300" s="35">
        <v>3.64</v>
      </c>
      <c r="C300" s="32">
        <f t="shared" si="45"/>
        <v>-6.000000000000015E-2</v>
      </c>
      <c r="D300" s="32">
        <f t="shared" si="46"/>
        <v>-3.8399999999999879E-2</v>
      </c>
      <c r="E300" s="33">
        <f t="shared" si="47"/>
        <v>7.7019906662654884E-4</v>
      </c>
      <c r="F300" s="33">
        <f t="shared" si="48"/>
        <v>4.4429024474314103E-4</v>
      </c>
      <c r="G300" s="33">
        <f t="shared" si="49"/>
        <v>1.4144893113696897E-3</v>
      </c>
      <c r="H300" s="30">
        <f t="shared" si="50"/>
        <v>3803679.828513111</v>
      </c>
      <c r="I300" s="34">
        <f t="shared" si="53"/>
        <v>1.7406360529043463</v>
      </c>
      <c r="J300" s="34">
        <f t="shared" si="54"/>
        <v>0</v>
      </c>
      <c r="K300" s="34">
        <f t="shared" si="55"/>
        <v>1.7406360529044951</v>
      </c>
      <c r="L300" s="34">
        <f t="shared" si="51"/>
        <v>-2901.0600881741425</v>
      </c>
      <c r="M300" s="34">
        <f t="shared" si="52"/>
        <v>-2901.0600881741425</v>
      </c>
    </row>
    <row r="301" spans="1:13" x14ac:dyDescent="0.25">
      <c r="A301" s="40"/>
      <c r="B301" s="35">
        <v>3.65</v>
      </c>
      <c r="C301" s="32">
        <f t="shared" si="45"/>
        <v>-6.000000000000015E-2</v>
      </c>
      <c r="D301" s="32">
        <f t="shared" si="46"/>
        <v>-3.8999999999999882E-2</v>
      </c>
      <c r="E301" s="33">
        <f t="shared" si="47"/>
        <v>7.7019906662654884E-4</v>
      </c>
      <c r="F301" s="33">
        <f t="shared" si="48"/>
        <v>4.4810727981725265E-4</v>
      </c>
      <c r="G301" s="33">
        <f t="shared" si="49"/>
        <v>1.4183063464438014E-3</v>
      </c>
      <c r="H301" s="30">
        <f t="shared" si="50"/>
        <v>3785858.8489695811</v>
      </c>
      <c r="I301" s="34">
        <f t="shared" si="53"/>
        <v>1.8086593568772253</v>
      </c>
      <c r="J301" s="34">
        <f t="shared" si="54"/>
        <v>0</v>
      </c>
      <c r="K301" s="34">
        <f t="shared" si="55"/>
        <v>1.8086593568771745</v>
      </c>
      <c r="L301" s="34">
        <f t="shared" si="51"/>
        <v>-3014.4322614619405</v>
      </c>
      <c r="M301" s="34">
        <f t="shared" si="52"/>
        <v>-3014.4322614619405</v>
      </c>
    </row>
    <row r="302" spans="1:13" x14ac:dyDescent="0.25">
      <c r="A302" s="40"/>
      <c r="B302" s="35">
        <v>3.66</v>
      </c>
      <c r="C302" s="32">
        <f t="shared" ref="C302:C336" si="56">$C$236</f>
        <v>-6.000000000000015E-2</v>
      </c>
      <c r="D302" s="32">
        <f t="shared" ref="D302:D336" si="57">D301-$C$7/100</f>
        <v>-3.9599999999999885E-2</v>
      </c>
      <c r="E302" s="33">
        <f t="shared" si="47"/>
        <v>7.7019906662654884E-4</v>
      </c>
      <c r="F302" s="33">
        <f t="shared" si="48"/>
        <v>4.5192431489136426E-4</v>
      </c>
      <c r="G302" s="33">
        <f t="shared" si="49"/>
        <v>1.4221233815179131E-3</v>
      </c>
      <c r="H302" s="30">
        <f t="shared" si="50"/>
        <v>3768204.0802044035</v>
      </c>
      <c r="I302" s="34">
        <f t="shared" si="53"/>
        <v>1.8760482284792404</v>
      </c>
      <c r="J302" s="34">
        <f t="shared" si="54"/>
        <v>0</v>
      </c>
      <c r="K302" s="34">
        <f t="shared" si="55"/>
        <v>1.8760482284791875</v>
      </c>
      <c r="L302" s="34">
        <f t="shared" si="51"/>
        <v>-3126.7470474652951</v>
      </c>
      <c r="M302" s="34">
        <f t="shared" si="52"/>
        <v>-3126.7470474652951</v>
      </c>
    </row>
    <row r="303" spans="1:13" x14ac:dyDescent="0.25">
      <c r="A303" s="40"/>
      <c r="B303" s="35">
        <v>3.67</v>
      </c>
      <c r="C303" s="32">
        <f t="shared" si="56"/>
        <v>-6.000000000000015E-2</v>
      </c>
      <c r="D303" s="32">
        <f t="shared" si="57"/>
        <v>-4.0199999999999889E-2</v>
      </c>
      <c r="E303" s="33">
        <f t="shared" si="47"/>
        <v>7.7019906662654884E-4</v>
      </c>
      <c r="F303" s="33">
        <f t="shared" si="48"/>
        <v>4.5574134996547588E-4</v>
      </c>
      <c r="G303" s="33">
        <f t="shared" si="49"/>
        <v>1.4259404165920249E-3</v>
      </c>
      <c r="H303" s="30">
        <f t="shared" si="50"/>
        <v>3750713.2077159202</v>
      </c>
      <c r="I303" s="34">
        <f t="shared" si="53"/>
        <v>1.9428115022445971</v>
      </c>
      <c r="J303" s="34">
        <f t="shared" si="54"/>
        <v>0</v>
      </c>
      <c r="K303" s="34">
        <f t="shared" si="55"/>
        <v>1.9428115022445422</v>
      </c>
      <c r="L303" s="34">
        <f t="shared" si="51"/>
        <v>-3238.0191704075528</v>
      </c>
      <c r="M303" s="34">
        <f t="shared" si="52"/>
        <v>-3238.0191704075528</v>
      </c>
    </row>
    <row r="304" spans="1:13" x14ac:dyDescent="0.25">
      <c r="A304" s="40"/>
      <c r="B304" s="35">
        <v>3.68</v>
      </c>
      <c r="C304" s="32">
        <f t="shared" si="56"/>
        <v>-6.000000000000015E-2</v>
      </c>
      <c r="D304" s="32">
        <f t="shared" si="57"/>
        <v>-4.0799999999999892E-2</v>
      </c>
      <c r="E304" s="33">
        <f t="shared" si="47"/>
        <v>7.7019906662654884E-4</v>
      </c>
      <c r="F304" s="33">
        <f t="shared" si="48"/>
        <v>4.595583850395875E-4</v>
      </c>
      <c r="G304" s="33">
        <f t="shared" si="49"/>
        <v>1.4297574516661362E-3</v>
      </c>
      <c r="H304" s="30">
        <f t="shared" si="50"/>
        <v>3733383.959776816</v>
      </c>
      <c r="I304" s="34">
        <f t="shared" si="53"/>
        <v>2.0089578494359079</v>
      </c>
      <c r="J304" s="34">
        <f t="shared" si="54"/>
        <v>0</v>
      </c>
      <c r="K304" s="34">
        <f t="shared" si="55"/>
        <v>2.0089578494360798</v>
      </c>
      <c r="L304" s="34">
        <f t="shared" si="51"/>
        <v>-3348.2630823934473</v>
      </c>
      <c r="M304" s="34">
        <f t="shared" si="52"/>
        <v>-3348.2630823934473</v>
      </c>
    </row>
    <row r="305" spans="1:13" x14ac:dyDescent="0.25">
      <c r="A305" s="40"/>
      <c r="B305" s="35">
        <v>3.69</v>
      </c>
      <c r="C305" s="32">
        <f t="shared" si="56"/>
        <v>-6.000000000000015E-2</v>
      </c>
      <c r="D305" s="32">
        <f t="shared" si="57"/>
        <v>-4.1399999999999895E-2</v>
      </c>
      <c r="E305" s="33">
        <f t="shared" si="47"/>
        <v>7.7019906662654884E-4</v>
      </c>
      <c r="F305" s="33">
        <f t="shared" si="48"/>
        <v>4.6337542011369912E-4</v>
      </c>
      <c r="G305" s="33">
        <f t="shared" si="49"/>
        <v>1.4335744867402479E-3</v>
      </c>
      <c r="H305" s="30">
        <f t="shared" si="50"/>
        <v>3716214.1064505219</v>
      </c>
      <c r="I305" s="34">
        <f t="shared" si="53"/>
        <v>2.0744957817999548</v>
      </c>
      <c r="J305" s="34">
        <f t="shared" si="54"/>
        <v>0</v>
      </c>
      <c r="K305" s="34">
        <f t="shared" si="55"/>
        <v>2.0744957817998961</v>
      </c>
      <c r="L305" s="34">
        <f t="shared" si="51"/>
        <v>-3457.4929696664744</v>
      </c>
      <c r="M305" s="34">
        <f t="shared" si="52"/>
        <v>-3457.4929696664744</v>
      </c>
    </row>
    <row r="306" spans="1:13" x14ac:dyDescent="0.25">
      <c r="A306" s="40"/>
      <c r="B306" s="35">
        <v>3.7</v>
      </c>
      <c r="C306" s="32">
        <f t="shared" si="56"/>
        <v>-6.000000000000015E-2</v>
      </c>
      <c r="D306" s="32">
        <f t="shared" si="57"/>
        <v>-4.1999999999999899E-2</v>
      </c>
      <c r="E306" s="33">
        <f t="shared" si="47"/>
        <v>7.7019906662654884E-4</v>
      </c>
      <c r="F306" s="33">
        <f t="shared" si="48"/>
        <v>4.6719245518781074E-4</v>
      </c>
      <c r="G306" s="33">
        <f t="shared" si="49"/>
        <v>1.4373915218143596E-3</v>
      </c>
      <c r="H306" s="30">
        <f t="shared" si="50"/>
        <v>3699201.4586346336</v>
      </c>
      <c r="I306" s="34">
        <f t="shared" si="53"/>
        <v>2.1394336552167106</v>
      </c>
      <c r="J306" s="34">
        <f t="shared" si="54"/>
        <v>0</v>
      </c>
      <c r="K306" s="34">
        <f t="shared" si="55"/>
        <v>2.1394336552166502</v>
      </c>
      <c r="L306" s="34">
        <f t="shared" si="51"/>
        <v>-3565.7227586943973</v>
      </c>
      <c r="M306" s="34">
        <f t="shared" si="52"/>
        <v>-3565.7227586943973</v>
      </c>
    </row>
    <row r="307" spans="1:13" x14ac:dyDescent="0.25">
      <c r="A307" s="40"/>
      <c r="B307" s="35">
        <v>3.71</v>
      </c>
      <c r="C307" s="32">
        <f t="shared" si="56"/>
        <v>-6.000000000000015E-2</v>
      </c>
      <c r="D307" s="32">
        <f t="shared" si="57"/>
        <v>-4.2599999999999902E-2</v>
      </c>
      <c r="E307" s="33">
        <f t="shared" si="47"/>
        <v>7.7019906662654884E-4</v>
      </c>
      <c r="F307" s="33">
        <f t="shared" si="48"/>
        <v>4.7100949026192236E-4</v>
      </c>
      <c r="G307" s="33">
        <f t="shared" si="49"/>
        <v>1.4412085568884713E-3</v>
      </c>
      <c r="H307" s="30">
        <f t="shared" si="50"/>
        <v>3682343.8671304872</v>
      </c>
      <c r="I307" s="34">
        <f t="shared" si="53"/>
        <v>2.2037796732530852</v>
      </c>
      <c r="J307" s="34">
        <f t="shared" si="54"/>
        <v>0</v>
      </c>
      <c r="K307" s="34">
        <f t="shared" si="55"/>
        <v>2.203779673253023</v>
      </c>
      <c r="L307" s="34">
        <f t="shared" si="51"/>
        <v>-3672.9661220883513</v>
      </c>
      <c r="M307" s="34">
        <f t="shared" si="52"/>
        <v>-3672.9661220883513</v>
      </c>
    </row>
    <row r="308" spans="1:13" x14ac:dyDescent="0.25">
      <c r="A308" s="40"/>
      <c r="B308" s="35">
        <v>3.72</v>
      </c>
      <c r="C308" s="32">
        <f t="shared" si="56"/>
        <v>-6.000000000000015E-2</v>
      </c>
      <c r="D308" s="32">
        <f t="shared" si="57"/>
        <v>-4.3199999999999905E-2</v>
      </c>
      <c r="E308" s="33">
        <f t="shared" si="47"/>
        <v>7.7019906662654884E-4</v>
      </c>
      <c r="F308" s="33">
        <f t="shared" si="48"/>
        <v>4.7482652533603398E-4</v>
      </c>
      <c r="G308" s="33">
        <f t="shared" si="49"/>
        <v>1.4450255919625826E-3</v>
      </c>
      <c r="H308" s="30">
        <f t="shared" si="50"/>
        <v>3665639.2217380614</v>
      </c>
      <c r="I308" s="34">
        <f t="shared" si="53"/>
        <v>2.2675418906163158</v>
      </c>
      <c r="J308" s="34">
        <f t="shared" si="54"/>
        <v>0</v>
      </c>
      <c r="K308" s="34">
        <f t="shared" si="55"/>
        <v>2.2675418906165095</v>
      </c>
      <c r="L308" s="34">
        <f t="shared" si="51"/>
        <v>-3779.2364843608279</v>
      </c>
      <c r="M308" s="34">
        <f t="shared" si="52"/>
        <v>-3779.2364843608279</v>
      </c>
    </row>
    <row r="309" spans="1:13" x14ac:dyDescent="0.25">
      <c r="A309" s="40"/>
      <c r="B309" s="35">
        <v>3.73</v>
      </c>
      <c r="C309" s="32">
        <f t="shared" si="56"/>
        <v>-6.000000000000015E-2</v>
      </c>
      <c r="D309" s="32">
        <f t="shared" si="57"/>
        <v>-4.3799999999999908E-2</v>
      </c>
      <c r="E309" s="33">
        <f t="shared" si="47"/>
        <v>7.7019906662654884E-4</v>
      </c>
      <c r="F309" s="33">
        <f t="shared" si="48"/>
        <v>4.7864356041014559E-4</v>
      </c>
      <c r="G309" s="33">
        <f t="shared" si="49"/>
        <v>1.4488426270366944E-3</v>
      </c>
      <c r="H309" s="30">
        <f t="shared" si="50"/>
        <v>3649085.4503753986</v>
      </c>
      <c r="I309" s="34">
        <f t="shared" si="53"/>
        <v>2.3307282165166834</v>
      </c>
      <c r="J309" s="34">
        <f t="shared" si="54"/>
        <v>0</v>
      </c>
      <c r="K309" s="34">
        <f t="shared" si="55"/>
        <v>2.3307282165166177</v>
      </c>
      <c r="L309" s="34">
        <f t="shared" si="51"/>
        <v>-3884.5470275276748</v>
      </c>
      <c r="M309" s="34">
        <f t="shared" si="52"/>
        <v>-3884.5470275276748</v>
      </c>
    </row>
    <row r="310" spans="1:13" x14ac:dyDescent="0.25">
      <c r="A310" s="40"/>
      <c r="B310" s="35">
        <v>3.74</v>
      </c>
      <c r="C310" s="32">
        <f t="shared" si="56"/>
        <v>-6.000000000000015E-2</v>
      </c>
      <c r="D310" s="32">
        <f t="shared" si="57"/>
        <v>-4.4399999999999912E-2</v>
      </c>
      <c r="E310" s="33">
        <f t="shared" si="47"/>
        <v>7.7019906662654884E-4</v>
      </c>
      <c r="F310" s="33">
        <f t="shared" si="48"/>
        <v>4.8246059548425721E-4</v>
      </c>
      <c r="G310" s="33">
        <f t="shared" si="49"/>
        <v>1.4526596621108061E-3</v>
      </c>
      <c r="H310" s="30">
        <f t="shared" si="50"/>
        <v>3632680.5182217844</v>
      </c>
      <c r="I310" s="34">
        <f t="shared" si="53"/>
        <v>2.3933464179354522</v>
      </c>
      <c r="J310" s="34">
        <f t="shared" si="54"/>
        <v>0</v>
      </c>
      <c r="K310" s="34">
        <f t="shared" si="55"/>
        <v>2.3933464179353847</v>
      </c>
      <c r="L310" s="34">
        <f t="shared" si="51"/>
        <v>-3988.9106965589522</v>
      </c>
      <c r="M310" s="34">
        <f t="shared" si="52"/>
        <v>-3988.9106965589522</v>
      </c>
    </row>
    <row r="311" spans="1:13" x14ac:dyDescent="0.25">
      <c r="A311" s="40"/>
      <c r="B311" s="35">
        <v>3.75</v>
      </c>
      <c r="C311" s="32">
        <f t="shared" si="56"/>
        <v>-6.000000000000015E-2</v>
      </c>
      <c r="D311" s="32">
        <f t="shared" si="57"/>
        <v>-4.4999999999999915E-2</v>
      </c>
      <c r="E311" s="33">
        <f t="shared" si="47"/>
        <v>7.7019906662654884E-4</v>
      </c>
      <c r="F311" s="33">
        <f t="shared" si="48"/>
        <v>4.8627763055836883E-4</v>
      </c>
      <c r="G311" s="33">
        <f t="shared" si="49"/>
        <v>1.4564766971849178E-3</v>
      </c>
      <c r="H311" s="30">
        <f t="shared" si="50"/>
        <v>3616422.4268839289</v>
      </c>
      <c r="I311" s="34">
        <f t="shared" si="53"/>
        <v>2.4554041228101582</v>
      </c>
      <c r="J311" s="34">
        <f t="shared" si="54"/>
        <v>0</v>
      </c>
      <c r="K311" s="34">
        <f t="shared" si="55"/>
        <v>2.4554041228100894</v>
      </c>
      <c r="L311" s="34">
        <f t="shared" si="51"/>
        <v>-4092.3402046834594</v>
      </c>
      <c r="M311" s="34">
        <f t="shared" si="52"/>
        <v>-4092.3402046834594</v>
      </c>
    </row>
    <row r="312" spans="1:13" x14ac:dyDescent="0.25">
      <c r="A312" s="40"/>
      <c r="B312" s="35">
        <v>3.76</v>
      </c>
      <c r="C312" s="32">
        <f t="shared" si="56"/>
        <v>-6.000000000000015E-2</v>
      </c>
      <c r="D312" s="32">
        <f t="shared" si="57"/>
        <v>-4.5599999999999918E-2</v>
      </c>
      <c r="E312" s="33">
        <f t="shared" si="47"/>
        <v>7.7019906662654884E-4</v>
      </c>
      <c r="F312" s="33">
        <f t="shared" si="48"/>
        <v>4.900946656324805E-4</v>
      </c>
      <c r="G312" s="33">
        <f t="shared" si="49"/>
        <v>1.4602937322590295E-3</v>
      </c>
      <c r="H312" s="30">
        <f t="shared" si="50"/>
        <v>3600309.2135844477</v>
      </c>
      <c r="I312" s="34">
        <f t="shared" si="53"/>
        <v>2.5169088231309216</v>
      </c>
      <c r="J312" s="34">
        <f t="shared" si="54"/>
        <v>0</v>
      </c>
      <c r="K312" s="34">
        <f t="shared" si="55"/>
        <v>2.516908823130851</v>
      </c>
      <c r="L312" s="34">
        <f t="shared" si="51"/>
        <v>-4194.8480385513949</v>
      </c>
      <c r="M312" s="34">
        <f t="shared" si="52"/>
        <v>-4194.8480385513949</v>
      </c>
    </row>
    <row r="313" spans="1:13" x14ac:dyDescent="0.25">
      <c r="A313" s="40"/>
      <c r="B313" s="35">
        <v>3.77</v>
      </c>
      <c r="C313" s="32">
        <f t="shared" si="56"/>
        <v>-6.000000000000015E-2</v>
      </c>
      <c r="D313" s="32">
        <f t="shared" si="57"/>
        <v>-4.6199999999999922E-2</v>
      </c>
      <c r="E313" s="33">
        <f t="shared" si="47"/>
        <v>7.7019906662654884E-4</v>
      </c>
      <c r="F313" s="33">
        <f t="shared" si="48"/>
        <v>4.9391170070659212E-4</v>
      </c>
      <c r="G313" s="33">
        <f t="shared" si="49"/>
        <v>1.4641107673331408E-3</v>
      </c>
      <c r="H313" s="30">
        <f t="shared" si="50"/>
        <v>3584338.9503719318</v>
      </c>
      <c r="I313" s="34">
        <f t="shared" si="53"/>
        <v>2.5778678779555984</v>
      </c>
      <c r="J313" s="34">
        <f t="shared" si="54"/>
        <v>0</v>
      </c>
      <c r="K313" s="34">
        <f t="shared" si="55"/>
        <v>2.5778678779558186</v>
      </c>
      <c r="L313" s="34">
        <f t="shared" si="51"/>
        <v>-4296.4464632596737</v>
      </c>
      <c r="M313" s="34">
        <f t="shared" si="52"/>
        <v>-4296.4464632596737</v>
      </c>
    </row>
    <row r="314" spans="1:13" x14ac:dyDescent="0.25">
      <c r="A314" s="40"/>
      <c r="B314" s="35">
        <v>3.78</v>
      </c>
      <c r="C314" s="32">
        <f t="shared" si="56"/>
        <v>-6.000000000000015E-2</v>
      </c>
      <c r="D314" s="32">
        <f t="shared" si="57"/>
        <v>-4.6799999999999925E-2</v>
      </c>
      <c r="E314" s="33">
        <f t="shared" si="47"/>
        <v>7.7019906662654884E-4</v>
      </c>
      <c r="F314" s="33">
        <f t="shared" si="48"/>
        <v>4.9772873578070374E-4</v>
      </c>
      <c r="G314" s="33">
        <f t="shared" si="49"/>
        <v>1.4679278024072526E-3</v>
      </c>
      <c r="H314" s="30">
        <f t="shared" si="50"/>
        <v>3568509.743351955</v>
      </c>
      <c r="I314" s="34">
        <f t="shared" si="53"/>
        <v>2.6382885163465186</v>
      </c>
      <c r="J314" s="34">
        <f t="shared" si="54"/>
        <v>0</v>
      </c>
      <c r="K314" s="34">
        <f t="shared" si="55"/>
        <v>2.638288516346444</v>
      </c>
      <c r="L314" s="34">
        <f t="shared" si="51"/>
        <v>-4397.1475272440493</v>
      </c>
      <c r="M314" s="34">
        <f t="shared" si="52"/>
        <v>-4397.1475272440493</v>
      </c>
    </row>
    <row r="315" spans="1:13" x14ac:dyDescent="0.25">
      <c r="A315" s="40"/>
      <c r="B315" s="35">
        <v>3.79</v>
      </c>
      <c r="C315" s="32">
        <f t="shared" si="56"/>
        <v>-6.000000000000015E-2</v>
      </c>
      <c r="D315" s="32">
        <f t="shared" si="57"/>
        <v>-4.7399999999999928E-2</v>
      </c>
      <c r="E315" s="33">
        <f t="shared" si="47"/>
        <v>7.7019906662654884E-4</v>
      </c>
      <c r="F315" s="33">
        <f t="shared" si="48"/>
        <v>5.0154577085481536E-4</v>
      </c>
      <c r="G315" s="33">
        <f t="shared" si="49"/>
        <v>1.4717448374813643E-3</v>
      </c>
      <c r="H315" s="30">
        <f t="shared" si="50"/>
        <v>3552819.7319383654</v>
      </c>
      <c r="I315" s="34">
        <f t="shared" si="53"/>
        <v>2.6981778402254033</v>
      </c>
      <c r="J315" s="34">
        <f t="shared" si="54"/>
        <v>0</v>
      </c>
      <c r="K315" s="34">
        <f t="shared" si="55"/>
        <v>2.6981778402253274</v>
      </c>
      <c r="L315" s="34">
        <f t="shared" si="51"/>
        <v>-4496.9630670421866</v>
      </c>
      <c r="M315" s="34">
        <f t="shared" si="52"/>
        <v>-4496.9630670421866</v>
      </c>
    </row>
    <row r="316" spans="1:13" x14ac:dyDescent="0.25">
      <c r="A316" s="40"/>
      <c r="B316" s="35">
        <v>3.8</v>
      </c>
      <c r="C316" s="32">
        <f t="shared" si="56"/>
        <v>-6.000000000000015E-2</v>
      </c>
      <c r="D316" s="32">
        <f t="shared" si="57"/>
        <v>-4.7999999999999932E-2</v>
      </c>
      <c r="E316" s="33">
        <f t="shared" si="47"/>
        <v>7.7019906662654884E-4</v>
      </c>
      <c r="F316" s="33">
        <f t="shared" si="48"/>
        <v>5.0536280592892698E-4</v>
      </c>
      <c r="G316" s="33">
        <f t="shared" si="49"/>
        <v>1.475561872555476E-3</v>
      </c>
      <c r="H316" s="30">
        <f t="shared" si="50"/>
        <v>3537267.0881242407</v>
      </c>
      <c r="I316" s="34">
        <f t="shared" si="53"/>
        <v>2.7575428271590838</v>
      </c>
      <c r="J316" s="34">
        <f t="shared" si="54"/>
        <v>0</v>
      </c>
      <c r="K316" s="34">
        <f t="shared" si="55"/>
        <v>2.7575428271590061</v>
      </c>
      <c r="L316" s="34">
        <f t="shared" si="51"/>
        <v>-4595.904711931651</v>
      </c>
      <c r="M316" s="34">
        <f t="shared" si="52"/>
        <v>-4595.904711931651</v>
      </c>
    </row>
    <row r="317" spans="1:13" x14ac:dyDescent="0.25">
      <c r="A317" s="40"/>
      <c r="B317" s="35">
        <v>3.81</v>
      </c>
      <c r="C317" s="32">
        <f t="shared" si="56"/>
        <v>-6.000000000000015E-2</v>
      </c>
      <c r="D317" s="32">
        <f t="shared" si="57"/>
        <v>-4.8599999999999935E-2</v>
      </c>
      <c r="E317" s="33">
        <f t="shared" si="47"/>
        <v>7.7019906662654884E-4</v>
      </c>
      <c r="F317" s="33">
        <f t="shared" si="48"/>
        <v>5.091798410030386E-4</v>
      </c>
      <c r="G317" s="33">
        <f t="shared" si="49"/>
        <v>1.4793789076295873E-3</v>
      </c>
      <c r="H317" s="30">
        <f t="shared" si="50"/>
        <v>3521850.0157719133</v>
      </c>
      <c r="I317" s="34">
        <f t="shared" si="53"/>
        <v>2.8163903330677158</v>
      </c>
      <c r="J317" s="34">
        <f t="shared" si="54"/>
        <v>0</v>
      </c>
      <c r="K317" s="34">
        <f t="shared" si="55"/>
        <v>2.8163903330679561</v>
      </c>
      <c r="L317" s="34">
        <f t="shared" si="51"/>
        <v>-4693.983888446568</v>
      </c>
      <c r="M317" s="34">
        <f t="shared" si="52"/>
        <v>-4693.983888446568</v>
      </c>
    </row>
    <row r="318" spans="1:13" x14ac:dyDescent="0.25">
      <c r="A318" s="40"/>
      <c r="B318" s="35">
        <v>3.82</v>
      </c>
      <c r="C318" s="32">
        <f t="shared" si="56"/>
        <v>-6.000000000000015E-2</v>
      </c>
      <c r="D318" s="32">
        <f t="shared" si="57"/>
        <v>-4.9199999999999938E-2</v>
      </c>
      <c r="E318" s="33">
        <f t="shared" si="47"/>
        <v>7.7019906662654884E-4</v>
      </c>
      <c r="F318" s="33">
        <f t="shared" si="48"/>
        <v>5.1299687607715022E-4</v>
      </c>
      <c r="G318" s="33">
        <f t="shared" si="49"/>
        <v>1.483195942703699E-3</v>
      </c>
      <c r="H318" s="30">
        <f t="shared" si="50"/>
        <v>3506566.7499214765</v>
      </c>
      <c r="I318" s="34">
        <f t="shared" si="53"/>
        <v>2.874727094866127</v>
      </c>
      <c r="J318" s="34">
        <f t="shared" si="54"/>
        <v>0</v>
      </c>
      <c r="K318" s="34">
        <f t="shared" si="55"/>
        <v>2.8747270948660462</v>
      </c>
      <c r="L318" s="34">
        <f t="shared" si="51"/>
        <v>-4791.2118247767166</v>
      </c>
      <c r="M318" s="34">
        <f t="shared" si="52"/>
        <v>-4791.2118247767166</v>
      </c>
    </row>
    <row r="319" spans="1:13" x14ac:dyDescent="0.25">
      <c r="A319" s="40"/>
      <c r="B319" s="35">
        <v>3.83</v>
      </c>
      <c r="C319" s="32">
        <f t="shared" si="56"/>
        <v>-6.000000000000015E-2</v>
      </c>
      <c r="D319" s="32">
        <f t="shared" si="57"/>
        <v>-4.9799999999999942E-2</v>
      </c>
      <c r="E319" s="33">
        <f t="shared" si="47"/>
        <v>7.7019906662654884E-4</v>
      </c>
      <c r="F319" s="33">
        <f t="shared" si="48"/>
        <v>5.1681391115126183E-4</v>
      </c>
      <c r="G319" s="33">
        <f t="shared" si="49"/>
        <v>1.4870129777778108E-3</v>
      </c>
      <c r="H319" s="30">
        <f t="shared" si="50"/>
        <v>3491415.556117218</v>
      </c>
      <c r="I319" s="34">
        <f t="shared" si="53"/>
        <v>2.932559733031646</v>
      </c>
      <c r="J319" s="34">
        <f t="shared" si="54"/>
        <v>0</v>
      </c>
      <c r="K319" s="34">
        <f t="shared" si="55"/>
        <v>2.9325597330315634</v>
      </c>
      <c r="L319" s="34">
        <f t="shared" si="51"/>
        <v>-4887.5995550525786</v>
      </c>
      <c r="M319" s="34">
        <f t="shared" si="52"/>
        <v>-4887.5995550525786</v>
      </c>
    </row>
    <row r="320" spans="1:13" x14ac:dyDescent="0.25">
      <c r="A320" s="40"/>
      <c r="B320" s="35">
        <v>3.84</v>
      </c>
      <c r="C320" s="32">
        <f t="shared" si="56"/>
        <v>-6.000000000000015E-2</v>
      </c>
      <c r="D320" s="32">
        <f t="shared" si="57"/>
        <v>-5.0399999999999945E-2</v>
      </c>
      <c r="E320" s="33">
        <f t="shared" si="47"/>
        <v>7.7019906662654884E-4</v>
      </c>
      <c r="F320" s="33">
        <f t="shared" si="48"/>
        <v>5.2063094622537345E-4</v>
      </c>
      <c r="G320" s="33">
        <f t="shared" si="49"/>
        <v>1.4908300128519225E-3</v>
      </c>
      <c r="H320" s="30">
        <f t="shared" si="50"/>
        <v>3476394.729751444</v>
      </c>
      <c r="I320" s="34">
        <f t="shared" si="53"/>
        <v>2.9898947541119476</v>
      </c>
      <c r="J320" s="34">
        <f t="shared" si="54"/>
        <v>0</v>
      </c>
      <c r="K320" s="34">
        <f t="shared" si="55"/>
        <v>2.9898947541118632</v>
      </c>
      <c r="L320" s="34">
        <f t="shared" si="51"/>
        <v>-4983.1579235197451</v>
      </c>
      <c r="M320" s="34">
        <f t="shared" si="52"/>
        <v>-4983.1579235197451</v>
      </c>
    </row>
    <row r="321" spans="1:13" x14ac:dyDescent="0.25">
      <c r="A321" s="40"/>
      <c r="B321" s="35">
        <v>3.85</v>
      </c>
      <c r="C321" s="32">
        <f t="shared" si="56"/>
        <v>-6.000000000000015E-2</v>
      </c>
      <c r="D321" s="32">
        <f t="shared" si="57"/>
        <v>-5.0999999999999948E-2</v>
      </c>
      <c r="E321" s="33">
        <f t="shared" si="47"/>
        <v>7.7019906662654884E-4</v>
      </c>
      <c r="F321" s="33">
        <f t="shared" si="48"/>
        <v>5.2444798129948507E-4</v>
      </c>
      <c r="G321" s="33">
        <f t="shared" si="49"/>
        <v>1.4946470479260338E-3</v>
      </c>
      <c r="H321" s="30">
        <f t="shared" si="50"/>
        <v>3461502.5954251648</v>
      </c>
      <c r="I321" s="34">
        <f t="shared" si="53"/>
        <v>3.0467385531633924</v>
      </c>
      <c r="J321" s="34">
        <f t="shared" si="54"/>
        <v>0</v>
      </c>
      <c r="K321" s="34">
        <f t="shared" si="55"/>
        <v>3.0467385531636526</v>
      </c>
      <c r="L321" s="34">
        <f t="shared" si="51"/>
        <v>-5077.8975886060598</v>
      </c>
      <c r="M321" s="34">
        <f t="shared" si="52"/>
        <v>-5077.8975886060598</v>
      </c>
    </row>
    <row r="322" spans="1:13" x14ac:dyDescent="0.25">
      <c r="A322" s="40"/>
      <c r="B322" s="35">
        <v>3.86</v>
      </c>
      <c r="C322" s="32">
        <f t="shared" si="56"/>
        <v>-6.000000000000015E-2</v>
      </c>
      <c r="D322" s="32">
        <f t="shared" si="57"/>
        <v>-5.1599999999999951E-2</v>
      </c>
      <c r="E322" s="33">
        <f t="shared" si="47"/>
        <v>7.7019906662654884E-4</v>
      </c>
      <c r="F322" s="33">
        <f t="shared" si="48"/>
        <v>5.2826501637359669E-4</v>
      </c>
      <c r="G322" s="33">
        <f t="shared" si="49"/>
        <v>1.4984640830001455E-3</v>
      </c>
      <c r="H322" s="30">
        <f t="shared" si="50"/>
        <v>3446737.5063251457</v>
      </c>
      <c r="I322" s="34">
        <f t="shared" si="53"/>
        <v>3.103097416130896</v>
      </c>
      <c r="J322" s="34">
        <f t="shared" si="54"/>
        <v>0</v>
      </c>
      <c r="K322" s="34">
        <f t="shared" si="55"/>
        <v>3.1030974161308085</v>
      </c>
      <c r="L322" s="34">
        <f t="shared" si="51"/>
        <v>-5171.8290268846522</v>
      </c>
      <c r="M322" s="34">
        <f t="shared" si="52"/>
        <v>-5171.8290268846522</v>
      </c>
    </row>
    <row r="323" spans="1:13" x14ac:dyDescent="0.25">
      <c r="A323" s="40"/>
      <c r="B323" s="35">
        <v>3.87</v>
      </c>
      <c r="C323" s="32">
        <f t="shared" si="56"/>
        <v>-6.000000000000015E-2</v>
      </c>
      <c r="D323" s="32">
        <f t="shared" si="57"/>
        <v>-5.2199999999999955E-2</v>
      </c>
      <c r="E323" s="33">
        <f t="shared" si="47"/>
        <v>7.7019906662654884E-4</v>
      </c>
      <c r="F323" s="33">
        <f t="shared" si="48"/>
        <v>5.3208205144770831E-4</v>
      </c>
      <c r="G323" s="33">
        <f t="shared" si="49"/>
        <v>1.5022811180742572E-3</v>
      </c>
      <c r="H323" s="30">
        <f t="shared" si="50"/>
        <v>3432097.8436168293</v>
      </c>
      <c r="I323" s="34">
        <f t="shared" si="53"/>
        <v>3.1589775221617056</v>
      </c>
      <c r="J323" s="34">
        <f t="shared" si="54"/>
        <v>0</v>
      </c>
      <c r="K323" s="34">
        <f t="shared" si="55"/>
        <v>3.1589775221616163</v>
      </c>
      <c r="L323" s="34">
        <f t="shared" si="51"/>
        <v>-5264.9625369359983</v>
      </c>
      <c r="M323" s="34">
        <f t="shared" si="52"/>
        <v>-5264.9625369359983</v>
      </c>
    </row>
    <row r="324" spans="1:13" x14ac:dyDescent="0.25">
      <c r="A324" s="40"/>
      <c r="B324" s="35">
        <v>3.88</v>
      </c>
      <c r="C324" s="32">
        <f t="shared" si="56"/>
        <v>-6.000000000000015E-2</v>
      </c>
      <c r="D324" s="32">
        <f t="shared" si="57"/>
        <v>-5.2799999999999958E-2</v>
      </c>
      <c r="E324" s="33">
        <f t="shared" si="47"/>
        <v>7.7019906662654884E-4</v>
      </c>
      <c r="F324" s="33">
        <f t="shared" si="48"/>
        <v>5.3589908652181993E-4</v>
      </c>
      <c r="G324" s="33">
        <f t="shared" si="49"/>
        <v>1.506098153148369E-3</v>
      </c>
      <c r="H324" s="30">
        <f t="shared" si="50"/>
        <v>3417582.0158526679</v>
      </c>
      <c r="I324" s="34">
        <f t="shared" si="53"/>
        <v>3.2143849458672742</v>
      </c>
      <c r="J324" s="34">
        <f t="shared" si="54"/>
        <v>0</v>
      </c>
      <c r="K324" s="34">
        <f t="shared" si="55"/>
        <v>3.2143849458671836</v>
      </c>
      <c r="L324" s="34">
        <f t="shared" si="51"/>
        <v>-5357.3082431119428</v>
      </c>
      <c r="M324" s="34">
        <f t="shared" si="52"/>
        <v>-5357.3082431119428</v>
      </c>
    </row>
    <row r="325" spans="1:13" x14ac:dyDescent="0.25">
      <c r="A325" s="40"/>
      <c r="B325" s="35">
        <v>3.89</v>
      </c>
      <c r="C325" s="32">
        <f t="shared" si="56"/>
        <v>-6.000000000000015E-2</v>
      </c>
      <c r="D325" s="32">
        <f t="shared" si="57"/>
        <v>-5.3399999999999961E-2</v>
      </c>
      <c r="E325" s="33">
        <f t="shared" si="47"/>
        <v>7.7019906662654884E-4</v>
      </c>
      <c r="F325" s="33">
        <f t="shared" si="48"/>
        <v>5.3971612159593155E-4</v>
      </c>
      <c r="G325" s="33">
        <f t="shared" si="49"/>
        <v>1.5099151882224803E-3</v>
      </c>
      <c r="H325" s="30">
        <f t="shared" si="50"/>
        <v>3403188.4583954038</v>
      </c>
      <c r="I325" s="34">
        <f t="shared" si="53"/>
        <v>3.2693256595225222</v>
      </c>
      <c r="J325" s="34">
        <f t="shared" si="54"/>
        <v>0</v>
      </c>
      <c r="K325" s="34">
        <f t="shared" si="55"/>
        <v>3.2693256595228015</v>
      </c>
      <c r="L325" s="34">
        <f t="shared" si="51"/>
        <v>-5448.8760992046391</v>
      </c>
      <c r="M325" s="34">
        <f t="shared" si="52"/>
        <v>-5448.8760992046391</v>
      </c>
    </row>
    <row r="326" spans="1:13" x14ac:dyDescent="0.25">
      <c r="A326" s="40"/>
      <c r="B326" s="35">
        <v>3.9</v>
      </c>
      <c r="C326" s="32">
        <f t="shared" si="56"/>
        <v>-6.000000000000015E-2</v>
      </c>
      <c r="D326" s="32">
        <f t="shared" si="57"/>
        <v>-5.3999999999999965E-2</v>
      </c>
      <c r="E326" s="33">
        <f t="shared" si="47"/>
        <v>7.7019906662654884E-4</v>
      </c>
      <c r="F326" s="33">
        <f t="shared" si="48"/>
        <v>5.4353315667004316E-4</v>
      </c>
      <c r="G326" s="33">
        <f t="shared" si="49"/>
        <v>1.513732223296592E-3</v>
      </c>
      <c r="H326" s="30">
        <f t="shared" si="50"/>
        <v>3388915.6328558656</v>
      </c>
      <c r="I326" s="34">
        <f t="shared" si="53"/>
        <v>3.3238055352139884</v>
      </c>
      <c r="J326" s="34">
        <f t="shared" si="54"/>
        <v>0</v>
      </c>
      <c r="K326" s="34">
        <f t="shared" si="55"/>
        <v>3.3238055352138947</v>
      </c>
      <c r="L326" s="34">
        <f t="shared" si="51"/>
        <v>-5539.6758920231268</v>
      </c>
      <c r="M326" s="34">
        <f t="shared" si="52"/>
        <v>-5539.6758920231268</v>
      </c>
    </row>
    <row r="327" spans="1:13" x14ac:dyDescent="0.25">
      <c r="A327" s="40"/>
      <c r="B327" s="35">
        <v>3.91</v>
      </c>
      <c r="C327" s="32">
        <f t="shared" si="56"/>
        <v>-6.000000000000015E-2</v>
      </c>
      <c r="D327" s="32">
        <f t="shared" si="57"/>
        <v>-5.4599999999999968E-2</v>
      </c>
      <c r="E327" s="33">
        <f t="shared" si="47"/>
        <v>7.7019906662654884E-4</v>
      </c>
      <c r="F327" s="33">
        <f t="shared" si="48"/>
        <v>5.4735019174415478E-4</v>
      </c>
      <c r="G327" s="33">
        <f t="shared" si="49"/>
        <v>1.5175492583707037E-3</v>
      </c>
      <c r="H327" s="30">
        <f t="shared" si="50"/>
        <v>3374762.0265448457</v>
      </c>
      <c r="I327" s="34">
        <f t="shared" si="53"/>
        <v>3.3778303469283206</v>
      </c>
      <c r="J327" s="34">
        <f t="shared" si="54"/>
        <v>0</v>
      </c>
      <c r="K327" s="34">
        <f t="shared" si="55"/>
        <v>3.3778303469282256</v>
      </c>
      <c r="L327" s="34">
        <f t="shared" si="51"/>
        <v>-5629.7172448803449</v>
      </c>
      <c r="M327" s="34">
        <f t="shared" si="52"/>
        <v>-5629.7172448803449</v>
      </c>
    </row>
    <row r="328" spans="1:13" x14ac:dyDescent="0.25">
      <c r="A328" s="40"/>
      <c r="B328" s="35">
        <v>3.92</v>
      </c>
      <c r="C328" s="32">
        <f t="shared" si="56"/>
        <v>-6.000000000000015E-2</v>
      </c>
      <c r="D328" s="32">
        <f t="shared" si="57"/>
        <v>-5.5199999999999971E-2</v>
      </c>
      <c r="E328" s="33">
        <f t="shared" si="47"/>
        <v>7.7019906662654884E-4</v>
      </c>
      <c r="F328" s="33">
        <f t="shared" si="48"/>
        <v>5.511672268182664E-4</v>
      </c>
      <c r="G328" s="33">
        <f t="shared" si="49"/>
        <v>1.5213662934448154E-3</v>
      </c>
      <c r="H328" s="30">
        <f t="shared" si="50"/>
        <v>3360726.1519386657</v>
      </c>
      <c r="I328" s="34">
        <f t="shared" si="53"/>
        <v>3.4314057725959439</v>
      </c>
      <c r="J328" s="34">
        <f t="shared" si="54"/>
        <v>0</v>
      </c>
      <c r="K328" s="34">
        <f t="shared" si="55"/>
        <v>3.4314057725958471</v>
      </c>
      <c r="L328" s="34">
        <f t="shared" si="51"/>
        <v>-5719.0096209930471</v>
      </c>
      <c r="M328" s="34">
        <f t="shared" si="52"/>
        <v>-5719.0096209930471</v>
      </c>
    </row>
    <row r="329" spans="1:13" x14ac:dyDescent="0.25">
      <c r="A329" s="40"/>
      <c r="B329" s="35">
        <v>3.93</v>
      </c>
      <c r="C329" s="32">
        <f t="shared" si="56"/>
        <v>-6.000000000000015E-2</v>
      </c>
      <c r="D329" s="32">
        <f t="shared" si="57"/>
        <v>-5.5799999999999975E-2</v>
      </c>
      <c r="E329" s="33">
        <f t="shared" si="47"/>
        <v>7.7019906662654884E-4</v>
      </c>
      <c r="F329" s="33">
        <f t="shared" si="48"/>
        <v>5.5498426189237802E-4</v>
      </c>
      <c r="G329" s="33">
        <f t="shared" si="49"/>
        <v>1.5251833285189267E-3</v>
      </c>
      <c r="H329" s="30">
        <f t="shared" si="50"/>
        <v>3346806.5461580139</v>
      </c>
      <c r="I329" s="34">
        <f t="shared" si="53"/>
        <v>3.4845373960781045</v>
      </c>
      <c r="J329" s="34">
        <f t="shared" si="54"/>
        <v>0</v>
      </c>
      <c r="K329" s="34">
        <f t="shared" si="55"/>
        <v>3.4845373960784021</v>
      </c>
      <c r="L329" s="34">
        <f t="shared" si="51"/>
        <v>-5807.5623267973042</v>
      </c>
      <c r="M329" s="34">
        <f t="shared" si="52"/>
        <v>-5807.5623267973042</v>
      </c>
    </row>
    <row r="330" spans="1:13" x14ac:dyDescent="0.25">
      <c r="A330" s="40"/>
      <c r="B330" s="35">
        <v>3.94</v>
      </c>
      <c r="C330" s="32">
        <f t="shared" si="56"/>
        <v>-6.000000000000015E-2</v>
      </c>
      <c r="D330" s="32">
        <f t="shared" si="57"/>
        <v>-5.6399999999999978E-2</v>
      </c>
      <c r="E330" s="33">
        <f t="shared" si="47"/>
        <v>7.7019906662654884E-4</v>
      </c>
      <c r="F330" s="33">
        <f t="shared" si="48"/>
        <v>5.5880129696648964E-4</v>
      </c>
      <c r="G330" s="33">
        <f t="shared" si="49"/>
        <v>1.5290003635930385E-3</v>
      </c>
      <c r="H330" s="30">
        <f t="shared" si="50"/>
        <v>3333001.7704596878</v>
      </c>
      <c r="I330" s="34">
        <f t="shared" si="53"/>
        <v>3.5372307091092559</v>
      </c>
      <c r="J330" s="34">
        <f t="shared" si="54"/>
        <v>0</v>
      </c>
      <c r="K330" s="34">
        <f t="shared" si="55"/>
        <v>3.5372307091091564</v>
      </c>
      <c r="L330" s="34">
        <f t="shared" si="51"/>
        <v>-5895.3845151818941</v>
      </c>
      <c r="M330" s="34">
        <f t="shared" si="52"/>
        <v>-5895.3845151818941</v>
      </c>
    </row>
    <row r="331" spans="1:13" x14ac:dyDescent="0.25">
      <c r="A331" s="40"/>
      <c r="B331" s="35">
        <v>3.95</v>
      </c>
      <c r="C331" s="32">
        <f t="shared" si="56"/>
        <v>-6.000000000000015E-2</v>
      </c>
      <c r="D331" s="32">
        <f t="shared" si="57"/>
        <v>-5.6999999999999981E-2</v>
      </c>
      <c r="E331" s="33">
        <f t="shared" si="47"/>
        <v>7.7019906662654884E-4</v>
      </c>
      <c r="F331" s="33">
        <f t="shared" si="48"/>
        <v>5.6261833204060126E-4</v>
      </c>
      <c r="G331" s="33">
        <f t="shared" si="49"/>
        <v>1.5328173986671502E-3</v>
      </c>
      <c r="H331" s="30">
        <f t="shared" si="50"/>
        <v>3319310.4097408573</v>
      </c>
      <c r="I331" s="34">
        <f t="shared" si="53"/>
        <v>3.5894911131853475</v>
      </c>
      <c r="J331" s="34">
        <f t="shared" si="54"/>
        <v>0</v>
      </c>
      <c r="K331" s="34">
        <f t="shared" si="55"/>
        <v>3.5894911131852463</v>
      </c>
      <c r="L331" s="34">
        <f t="shared" si="51"/>
        <v>-5982.4851886420438</v>
      </c>
      <c r="M331" s="34">
        <f t="shared" si="52"/>
        <v>-5982.4851886420438</v>
      </c>
    </row>
    <row r="332" spans="1:13" x14ac:dyDescent="0.25">
      <c r="A332" s="40"/>
      <c r="B332" s="35">
        <v>3.96</v>
      </c>
      <c r="C332" s="32">
        <f t="shared" si="56"/>
        <v>-6.000000000000015E-2</v>
      </c>
      <c r="D332" s="32">
        <f t="shared" si="57"/>
        <v>-5.7599999999999985E-2</v>
      </c>
      <c r="E332" s="33">
        <f t="shared" si="47"/>
        <v>7.7019906662654884E-4</v>
      </c>
      <c r="F332" s="33">
        <f t="shared" si="48"/>
        <v>5.6643536711471288E-4</v>
      </c>
      <c r="G332" s="33">
        <f t="shared" si="49"/>
        <v>1.5366344337412619E-3</v>
      </c>
      <c r="H332" s="30">
        <f t="shared" si="50"/>
        <v>3305731.0720555028</v>
      </c>
      <c r="I332" s="34">
        <f t="shared" si="53"/>
        <v>3.6413239214135529</v>
      </c>
      <c r="J332" s="34">
        <f t="shared" si="54"/>
        <v>0</v>
      </c>
      <c r="K332" s="34">
        <f t="shared" si="55"/>
        <v>3.6413239214134503</v>
      </c>
      <c r="L332" s="34">
        <f t="shared" si="51"/>
        <v>-6068.8732023557168</v>
      </c>
      <c r="M332" s="34">
        <f t="shared" si="52"/>
        <v>-6068.8732023557168</v>
      </c>
    </row>
    <row r="333" spans="1:13" x14ac:dyDescent="0.25">
      <c r="A333" s="40"/>
      <c r="B333" s="35">
        <v>3.97</v>
      </c>
      <c r="C333" s="32">
        <f t="shared" si="56"/>
        <v>-6.000000000000015E-2</v>
      </c>
      <c r="D333" s="32">
        <f t="shared" si="57"/>
        <v>-5.8199999999999988E-2</v>
      </c>
      <c r="E333" s="33">
        <f t="shared" si="47"/>
        <v>7.7019906662654884E-4</v>
      </c>
      <c r="F333" s="33">
        <f t="shared" si="48"/>
        <v>5.702524021888245E-4</v>
      </c>
      <c r="G333" s="33">
        <f t="shared" si="49"/>
        <v>1.5404514688153732E-3</v>
      </c>
      <c r="H333" s="30">
        <f t="shared" si="50"/>
        <v>3292262.3881426677</v>
      </c>
      <c r="I333" s="34">
        <f t="shared" si="53"/>
        <v>3.6927343603105491</v>
      </c>
      <c r="J333" s="34">
        <f t="shared" si="54"/>
        <v>0</v>
      </c>
      <c r="K333" s="34">
        <f t="shared" si="55"/>
        <v>3.6927343603108649</v>
      </c>
      <c r="L333" s="34">
        <f t="shared" si="51"/>
        <v>-6154.5572671847403</v>
      </c>
      <c r="M333" s="34">
        <f t="shared" si="52"/>
        <v>-6154.5572671847403</v>
      </c>
    </row>
    <row r="334" spans="1:13" x14ac:dyDescent="0.25">
      <c r="A334" s="40"/>
      <c r="B334" s="35">
        <v>3.98</v>
      </c>
      <c r="C334" s="32">
        <f t="shared" si="56"/>
        <v>-6.000000000000015E-2</v>
      </c>
      <c r="D334" s="32">
        <f t="shared" si="57"/>
        <v>-5.8799999999999991E-2</v>
      </c>
      <c r="E334" s="33">
        <f t="shared" si="47"/>
        <v>7.7019906662654884E-4</v>
      </c>
      <c r="F334" s="33">
        <f t="shared" si="48"/>
        <v>5.7406943726293611E-4</v>
      </c>
      <c r="G334" s="33">
        <f t="shared" si="49"/>
        <v>1.5442685038894849E-3</v>
      </c>
      <c r="H334" s="30">
        <f t="shared" si="50"/>
        <v>3278903.0109662041</v>
      </c>
      <c r="I334" s="34">
        <f t="shared" si="53"/>
        <v>3.7437275715618181</v>
      </c>
      <c r="J334" s="34">
        <f t="shared" si="54"/>
        <v>0</v>
      </c>
      <c r="K334" s="34">
        <f t="shared" si="55"/>
        <v>3.7437275715617124</v>
      </c>
      <c r="L334" s="34">
        <f t="shared" si="51"/>
        <v>-6239.5459526028199</v>
      </c>
      <c r="M334" s="34">
        <f t="shared" si="52"/>
        <v>-6239.5459526028199</v>
      </c>
    </row>
    <row r="335" spans="1:13" x14ac:dyDescent="0.25">
      <c r="A335" s="40"/>
      <c r="B335" s="35">
        <v>3.99</v>
      </c>
      <c r="C335" s="32">
        <f t="shared" si="56"/>
        <v>-6.000000000000015E-2</v>
      </c>
      <c r="D335" s="32">
        <f t="shared" si="57"/>
        <v>-5.9399999999999994E-2</v>
      </c>
      <c r="E335" s="33">
        <f t="shared" si="47"/>
        <v>7.7019906662654884E-4</v>
      </c>
      <c r="F335" s="33">
        <f t="shared" si="48"/>
        <v>5.7788647233704773E-4</v>
      </c>
      <c r="G335" s="33">
        <f t="shared" si="49"/>
        <v>1.5480855389635967E-3</v>
      </c>
      <c r="H335" s="30">
        <f t="shared" si="50"/>
        <v>3265651.6152656702</v>
      </c>
      <c r="I335" s="34">
        <f t="shared" si="53"/>
        <v>3.794308613731689</v>
      </c>
      <c r="J335" s="34">
        <f t="shared" si="54"/>
        <v>0</v>
      </c>
      <c r="K335" s="34">
        <f t="shared" si="55"/>
        <v>3.7943086137315825</v>
      </c>
      <c r="L335" s="34">
        <f t="shared" si="51"/>
        <v>-6323.8476895526019</v>
      </c>
      <c r="M335" s="34">
        <f t="shared" si="52"/>
        <v>-6323.8476895526019</v>
      </c>
    </row>
    <row r="336" spans="1:13" ht="15" customHeight="1" x14ac:dyDescent="0.25">
      <c r="A336" s="40" t="s">
        <v>23</v>
      </c>
      <c r="B336" s="30">
        <v>4</v>
      </c>
      <c r="C336" s="32">
        <f t="shared" si="56"/>
        <v>-6.000000000000015E-2</v>
      </c>
      <c r="D336" s="32">
        <f t="shared" si="57"/>
        <v>-0.06</v>
      </c>
      <c r="E336" s="33">
        <f t="shared" si="47"/>
        <v>7.7019906662654884E-4</v>
      </c>
      <c r="F336" s="33">
        <f t="shared" si="48"/>
        <v>5.8170350741115935E-4</v>
      </c>
      <c r="G336" s="33">
        <f t="shared" si="49"/>
        <v>1.5519025740377084E-3</v>
      </c>
      <c r="H336" s="30">
        <f t="shared" si="50"/>
        <v>3252506.8971180827</v>
      </c>
      <c r="I336" s="34">
        <f t="shared" si="53"/>
        <v>3.8444824639403437</v>
      </c>
      <c r="J336" s="34">
        <f t="shared" si="54"/>
        <v>0</v>
      </c>
      <c r="K336" s="34">
        <f t="shared" si="55"/>
        <v>3.8444824639402353</v>
      </c>
      <c r="L336" s="34">
        <f t="shared" si="51"/>
        <v>-6407.4707732336901</v>
      </c>
      <c r="M336" s="34">
        <f t="shared" si="52"/>
        <v>-6407.4707732336901</v>
      </c>
    </row>
    <row r="337" spans="1:13" ht="15" customHeight="1" x14ac:dyDescent="0.25">
      <c r="A337" s="40"/>
      <c r="B337" s="35">
        <v>4.01</v>
      </c>
      <c r="C337" s="32">
        <f>C336+$C$7/100</f>
        <v>-5.9400000000000147E-2</v>
      </c>
      <c r="D337" s="32">
        <f>$D$336</f>
        <v>-0.06</v>
      </c>
      <c r="E337" s="33">
        <f t="shared" si="47"/>
        <v>7.6449707596028336E-4</v>
      </c>
      <c r="F337" s="33">
        <f t="shared" si="48"/>
        <v>5.8358846300331322E-4</v>
      </c>
      <c r="G337" s="33">
        <f t="shared" si="49"/>
        <v>1.5480855389635967E-3</v>
      </c>
      <c r="H337" s="30">
        <f t="shared" si="50"/>
        <v>3252560.7737667449</v>
      </c>
      <c r="I337" s="34">
        <f t="shared" si="53"/>
        <v>-3.8442768148827247</v>
      </c>
      <c r="J337" s="34">
        <f t="shared" si="54"/>
        <v>-3.8442768148826163</v>
      </c>
      <c r="K337" s="34">
        <f t="shared" si="55"/>
        <v>0</v>
      </c>
      <c r="L337" s="34">
        <f t="shared" si="51"/>
        <v>-6407.1280248043249</v>
      </c>
      <c r="M337" s="34">
        <f t="shared" si="52"/>
        <v>-6407.1280248043249</v>
      </c>
    </row>
    <row r="338" spans="1:13" ht="15" customHeight="1" x14ac:dyDescent="0.25">
      <c r="A338" s="40"/>
      <c r="B338" s="35">
        <v>4.0199999999999996</v>
      </c>
      <c r="C338" s="32">
        <f t="shared" ref="C338:C401" si="58">C337+$C$7/100</f>
        <v>-5.8800000000000144E-2</v>
      </c>
      <c r="D338" s="32">
        <f t="shared" ref="D338:D401" si="59">$D$336</f>
        <v>-0.06</v>
      </c>
      <c r="E338" s="33">
        <f t="shared" si="47"/>
        <v>7.5879508529401788E-4</v>
      </c>
      <c r="F338" s="33">
        <f t="shared" si="48"/>
        <v>5.8547341859546708E-4</v>
      </c>
      <c r="G338" s="33">
        <f t="shared" si="49"/>
        <v>1.5442685038894849E-3</v>
      </c>
      <c r="H338" s="30">
        <f t="shared" si="50"/>
        <v>3252614.6522003328</v>
      </c>
      <c r="I338" s="34">
        <f t="shared" si="53"/>
        <v>-3.8440711590119809</v>
      </c>
      <c r="J338" s="34">
        <f t="shared" si="54"/>
        <v>-3.844071159011873</v>
      </c>
      <c r="K338" s="34">
        <f t="shared" si="55"/>
        <v>0</v>
      </c>
      <c r="L338" s="34">
        <f t="shared" si="51"/>
        <v>-6406.7852650197528</v>
      </c>
      <c r="M338" s="34">
        <f t="shared" si="52"/>
        <v>-6406.7852650197528</v>
      </c>
    </row>
    <row r="339" spans="1:13" ht="15" customHeight="1" x14ac:dyDescent="0.25">
      <c r="A339" s="40"/>
      <c r="B339" s="35">
        <v>4.03</v>
      </c>
      <c r="C339" s="32">
        <f t="shared" si="58"/>
        <v>-5.8200000000000141E-2</v>
      </c>
      <c r="D339" s="32">
        <f t="shared" si="59"/>
        <v>-0.06</v>
      </c>
      <c r="E339" s="33">
        <f t="shared" si="47"/>
        <v>7.5309309462775239E-4</v>
      </c>
      <c r="F339" s="33">
        <f t="shared" si="48"/>
        <v>5.8735837418762095E-4</v>
      </c>
      <c r="G339" s="33">
        <f t="shared" si="49"/>
        <v>1.5404514688153732E-3</v>
      </c>
      <c r="H339" s="30">
        <f t="shared" si="50"/>
        <v>3252668.5324189351</v>
      </c>
      <c r="I339" s="34">
        <f t="shared" si="53"/>
        <v>-3.8438654963277754</v>
      </c>
      <c r="J339" s="34">
        <f t="shared" si="54"/>
        <v>-3.8438654963276671</v>
      </c>
      <c r="K339" s="34">
        <f t="shared" si="55"/>
        <v>0</v>
      </c>
      <c r="L339" s="34">
        <f t="shared" si="51"/>
        <v>-6406.44249387941</v>
      </c>
      <c r="M339" s="34">
        <f t="shared" si="52"/>
        <v>-6406.44249387941</v>
      </c>
    </row>
    <row r="340" spans="1:13" ht="15" customHeight="1" x14ac:dyDescent="0.25">
      <c r="A340" s="40"/>
      <c r="B340" s="35">
        <v>4.04</v>
      </c>
      <c r="C340" s="32">
        <f t="shared" si="58"/>
        <v>-5.7600000000000137E-2</v>
      </c>
      <c r="D340" s="32">
        <f t="shared" si="59"/>
        <v>-0.06</v>
      </c>
      <c r="E340" s="33">
        <f t="shared" si="47"/>
        <v>7.473911039614868E-4</v>
      </c>
      <c r="F340" s="33">
        <f t="shared" si="48"/>
        <v>5.8924332977977481E-4</v>
      </c>
      <c r="G340" s="33">
        <f t="shared" si="49"/>
        <v>1.5366344337412615E-3</v>
      </c>
      <c r="H340" s="30">
        <f t="shared" si="50"/>
        <v>3252722.4144226401</v>
      </c>
      <c r="I340" s="34">
        <f t="shared" si="53"/>
        <v>-3.8436598268297701</v>
      </c>
      <c r="J340" s="34">
        <f t="shared" si="54"/>
        <v>-3.8436598268296618</v>
      </c>
      <c r="K340" s="34">
        <f t="shared" si="55"/>
        <v>0</v>
      </c>
      <c r="L340" s="34">
        <f t="shared" si="51"/>
        <v>-6406.0997113827343</v>
      </c>
      <c r="M340" s="34">
        <f t="shared" si="52"/>
        <v>-6406.0997113827343</v>
      </c>
    </row>
    <row r="341" spans="1:13" ht="15" customHeight="1" x14ac:dyDescent="0.25">
      <c r="A341" s="40"/>
      <c r="B341" s="35">
        <v>4.05</v>
      </c>
      <c r="C341" s="32">
        <f t="shared" si="58"/>
        <v>-5.7000000000000134E-2</v>
      </c>
      <c r="D341" s="32">
        <f t="shared" si="59"/>
        <v>-0.06</v>
      </c>
      <c r="E341" s="33">
        <f t="shared" si="47"/>
        <v>7.4168911329522131E-4</v>
      </c>
      <c r="F341" s="33">
        <f t="shared" si="48"/>
        <v>5.9112828537192879E-4</v>
      </c>
      <c r="G341" s="33">
        <f t="shared" si="49"/>
        <v>1.5328173986671502E-3</v>
      </c>
      <c r="H341" s="30">
        <f t="shared" si="50"/>
        <v>3252776.2982115359</v>
      </c>
      <c r="I341" s="34">
        <f t="shared" si="53"/>
        <v>-3.843454150517192</v>
      </c>
      <c r="J341" s="34">
        <f t="shared" si="54"/>
        <v>-3.8434541505175206</v>
      </c>
      <c r="K341" s="34">
        <f t="shared" si="55"/>
        <v>0</v>
      </c>
      <c r="L341" s="34">
        <f t="shared" si="51"/>
        <v>-6405.7569175291655</v>
      </c>
      <c r="M341" s="34">
        <f t="shared" si="52"/>
        <v>-6405.7569175291655</v>
      </c>
    </row>
    <row r="342" spans="1:13" ht="15" customHeight="1" x14ac:dyDescent="0.25">
      <c r="A342" s="40"/>
      <c r="B342" s="35">
        <v>4.0599999999999996</v>
      </c>
      <c r="C342" s="32">
        <f t="shared" si="58"/>
        <v>-5.6400000000000131E-2</v>
      </c>
      <c r="D342" s="32">
        <f t="shared" si="59"/>
        <v>-0.06</v>
      </c>
      <c r="E342" s="33">
        <f t="shared" si="47"/>
        <v>7.3598712262895583E-4</v>
      </c>
      <c r="F342" s="33">
        <f t="shared" si="48"/>
        <v>5.9301324096408265E-4</v>
      </c>
      <c r="G342" s="33">
        <f t="shared" si="49"/>
        <v>1.5290003635930385E-3</v>
      </c>
      <c r="H342" s="30">
        <f t="shared" si="50"/>
        <v>3252830.1837857133</v>
      </c>
      <c r="I342" s="34">
        <f t="shared" si="53"/>
        <v>-3.843248467391005</v>
      </c>
      <c r="J342" s="34">
        <f t="shared" si="54"/>
        <v>-3.8432484673908966</v>
      </c>
      <c r="K342" s="34">
        <f t="shared" si="55"/>
        <v>0</v>
      </c>
      <c r="L342" s="34">
        <f t="shared" si="51"/>
        <v>-6405.4141123181262</v>
      </c>
      <c r="M342" s="34">
        <f t="shared" si="52"/>
        <v>-6405.4141123181262</v>
      </c>
    </row>
    <row r="343" spans="1:13" ht="15" customHeight="1" x14ac:dyDescent="0.25">
      <c r="A343" s="40"/>
      <c r="B343" s="35">
        <v>4.07</v>
      </c>
      <c r="C343" s="32">
        <f t="shared" si="58"/>
        <v>-5.5800000000000127E-2</v>
      </c>
      <c r="D343" s="32">
        <f t="shared" si="59"/>
        <v>-0.06</v>
      </c>
      <c r="E343" s="33">
        <f t="shared" si="47"/>
        <v>7.3028513196269035E-4</v>
      </c>
      <c r="F343" s="33">
        <f t="shared" si="48"/>
        <v>5.9489819655623652E-4</v>
      </c>
      <c r="G343" s="33">
        <f t="shared" si="49"/>
        <v>1.5251833285189267E-3</v>
      </c>
      <c r="H343" s="30">
        <f t="shared" si="50"/>
        <v>3252884.0711452593</v>
      </c>
      <c r="I343" s="34">
        <f t="shared" si="53"/>
        <v>-3.8430427774495666</v>
      </c>
      <c r="J343" s="34">
        <f t="shared" si="54"/>
        <v>-3.8430427774494582</v>
      </c>
      <c r="K343" s="34">
        <f t="shared" si="55"/>
        <v>0</v>
      </c>
      <c r="L343" s="34">
        <f t="shared" si="51"/>
        <v>-6405.0712957490614</v>
      </c>
      <c r="M343" s="34">
        <f t="shared" si="52"/>
        <v>-6405.0712957490614</v>
      </c>
    </row>
    <row r="344" spans="1:13" ht="15" customHeight="1" x14ac:dyDescent="0.25">
      <c r="A344" s="40"/>
      <c r="B344" s="35">
        <v>4.08</v>
      </c>
      <c r="C344" s="32">
        <f t="shared" si="58"/>
        <v>-5.5200000000000124E-2</v>
      </c>
      <c r="D344" s="32">
        <f t="shared" si="59"/>
        <v>-0.06</v>
      </c>
      <c r="E344" s="33">
        <f t="shared" si="47"/>
        <v>7.2458314129642486E-4</v>
      </c>
      <c r="F344" s="33">
        <f t="shared" si="48"/>
        <v>5.9678315214839038E-4</v>
      </c>
      <c r="G344" s="33">
        <f t="shared" si="49"/>
        <v>1.5213662934448154E-3</v>
      </c>
      <c r="H344" s="30">
        <f t="shared" si="50"/>
        <v>3252937.9602902639</v>
      </c>
      <c r="I344" s="34">
        <f t="shared" si="53"/>
        <v>-3.8428370806925338</v>
      </c>
      <c r="J344" s="34">
        <f t="shared" si="54"/>
        <v>-3.842837080692862</v>
      </c>
      <c r="K344" s="34">
        <f t="shared" si="55"/>
        <v>0</v>
      </c>
      <c r="L344" s="34">
        <f t="shared" si="51"/>
        <v>-6404.728467821401</v>
      </c>
      <c r="M344" s="34">
        <f t="shared" si="52"/>
        <v>-6404.728467821401</v>
      </c>
    </row>
    <row r="345" spans="1:13" x14ac:dyDescent="0.25">
      <c r="A345" s="40"/>
      <c r="B345" s="35">
        <v>4.09</v>
      </c>
      <c r="C345" s="32">
        <f t="shared" si="58"/>
        <v>-5.4600000000000121E-2</v>
      </c>
      <c r="D345" s="32">
        <f t="shared" si="59"/>
        <v>-0.06</v>
      </c>
      <c r="E345" s="33">
        <f t="shared" si="47"/>
        <v>7.1888115063015927E-4</v>
      </c>
      <c r="F345" s="33">
        <f t="shared" si="48"/>
        <v>5.9866810774054425E-4</v>
      </c>
      <c r="G345" s="33">
        <f t="shared" si="49"/>
        <v>1.5175492583707037E-3</v>
      </c>
      <c r="H345" s="30">
        <f t="shared" si="50"/>
        <v>3252991.851220814</v>
      </c>
      <c r="I345" s="34">
        <f t="shared" si="53"/>
        <v>-3.8426313771208838</v>
      </c>
      <c r="J345" s="34">
        <f t="shared" si="54"/>
        <v>-3.8426313771207754</v>
      </c>
      <c r="K345" s="34">
        <f t="shared" si="55"/>
        <v>0</v>
      </c>
      <c r="L345" s="34">
        <f t="shared" si="51"/>
        <v>-6404.3856285345901</v>
      </c>
      <c r="M345" s="34">
        <f t="shared" si="52"/>
        <v>-6404.3856285345901</v>
      </c>
    </row>
    <row r="346" spans="1:13" ht="15" customHeight="1" x14ac:dyDescent="0.25">
      <c r="A346" s="40"/>
      <c r="B346" s="35">
        <v>4.0999999999999996</v>
      </c>
      <c r="C346" s="32">
        <f t="shared" si="58"/>
        <v>-5.4000000000000117E-2</v>
      </c>
      <c r="D346" s="32">
        <f t="shared" si="59"/>
        <v>-0.06</v>
      </c>
      <c r="E346" s="33">
        <f t="shared" si="47"/>
        <v>7.1317915996389379E-4</v>
      </c>
      <c r="F346" s="33">
        <f t="shared" si="48"/>
        <v>6.0055306333269822E-4</v>
      </c>
      <c r="G346" s="33">
        <f t="shared" si="49"/>
        <v>1.513732223296592E-3</v>
      </c>
      <c r="H346" s="30">
        <f t="shared" si="50"/>
        <v>3253045.7439369997</v>
      </c>
      <c r="I346" s="34">
        <f t="shared" si="53"/>
        <v>-3.8424256667329639</v>
      </c>
      <c r="J346" s="34">
        <f t="shared" si="54"/>
        <v>-3.8424256667328556</v>
      </c>
      <c r="K346" s="34">
        <f t="shared" si="55"/>
        <v>0</v>
      </c>
      <c r="L346" s="34">
        <f t="shared" si="51"/>
        <v>-6404.0427778880576</v>
      </c>
      <c r="M346" s="34">
        <f t="shared" si="52"/>
        <v>-6404.0427778880576</v>
      </c>
    </row>
    <row r="347" spans="1:13" x14ac:dyDescent="0.25">
      <c r="A347" s="40"/>
      <c r="B347" s="35">
        <v>4.1100000000000003</v>
      </c>
      <c r="C347" s="32">
        <f t="shared" si="58"/>
        <v>-5.3400000000000114E-2</v>
      </c>
      <c r="D347" s="32">
        <f t="shared" si="59"/>
        <v>-0.06</v>
      </c>
      <c r="E347" s="33">
        <f t="shared" si="47"/>
        <v>7.074771692976283E-4</v>
      </c>
      <c r="F347" s="33">
        <f t="shared" si="48"/>
        <v>6.0243801892485209E-4</v>
      </c>
      <c r="G347" s="33">
        <f t="shared" si="49"/>
        <v>1.5099151882224803E-3</v>
      </c>
      <c r="H347" s="30">
        <f t="shared" si="50"/>
        <v>3253099.6384389107</v>
      </c>
      <c r="I347" s="34">
        <f t="shared" si="53"/>
        <v>-3.842219949528868</v>
      </c>
      <c r="J347" s="34">
        <f t="shared" si="54"/>
        <v>-3.8422199495287597</v>
      </c>
      <c r="K347" s="34">
        <f t="shared" si="55"/>
        <v>0</v>
      </c>
      <c r="L347" s="34">
        <f t="shared" si="51"/>
        <v>-6403.6999158812305</v>
      </c>
      <c r="M347" s="34">
        <f t="shared" si="52"/>
        <v>-6403.6999158812305</v>
      </c>
    </row>
    <row r="348" spans="1:13" x14ac:dyDescent="0.25">
      <c r="A348" s="40"/>
      <c r="B348" s="35">
        <v>4.12</v>
      </c>
      <c r="C348" s="32">
        <f t="shared" si="58"/>
        <v>-5.2800000000000111E-2</v>
      </c>
      <c r="D348" s="32">
        <f t="shared" si="59"/>
        <v>-0.06</v>
      </c>
      <c r="E348" s="33">
        <f t="shared" si="47"/>
        <v>7.0177517863136282E-4</v>
      </c>
      <c r="F348" s="33">
        <f t="shared" si="48"/>
        <v>6.0432297451700596E-4</v>
      </c>
      <c r="G348" s="33">
        <f t="shared" si="49"/>
        <v>1.506098153148369E-3</v>
      </c>
      <c r="H348" s="30">
        <f t="shared" si="50"/>
        <v>3253153.5347266332</v>
      </c>
      <c r="I348" s="34">
        <f t="shared" si="53"/>
        <v>-3.84201422550783</v>
      </c>
      <c r="J348" s="34">
        <f t="shared" si="54"/>
        <v>-3.8420142255081582</v>
      </c>
      <c r="K348" s="34">
        <f t="shared" si="55"/>
        <v>0</v>
      </c>
      <c r="L348" s="34">
        <f t="shared" si="51"/>
        <v>-6403.3570425135622</v>
      </c>
      <c r="M348" s="34">
        <f t="shared" si="52"/>
        <v>-6403.3570425135622</v>
      </c>
    </row>
    <row r="349" spans="1:13" x14ac:dyDescent="0.25">
      <c r="A349" s="40"/>
      <c r="B349" s="35">
        <v>4.13</v>
      </c>
      <c r="C349" s="32">
        <f t="shared" si="58"/>
        <v>-5.2200000000000107E-2</v>
      </c>
      <c r="D349" s="32">
        <f t="shared" si="59"/>
        <v>-0.06</v>
      </c>
      <c r="E349" s="33">
        <f t="shared" si="47"/>
        <v>6.9607318796509733E-4</v>
      </c>
      <c r="F349" s="33">
        <f t="shared" si="48"/>
        <v>6.0620793010915982E-4</v>
      </c>
      <c r="G349" s="33">
        <f t="shared" si="49"/>
        <v>1.5022811180742572E-3</v>
      </c>
      <c r="H349" s="30">
        <f t="shared" si="50"/>
        <v>3253207.4328002585</v>
      </c>
      <c r="I349" s="34">
        <f t="shared" si="53"/>
        <v>-3.8418084946708118</v>
      </c>
      <c r="J349" s="34">
        <f t="shared" si="54"/>
        <v>-3.8418084946707034</v>
      </c>
      <c r="K349" s="34">
        <f t="shared" si="55"/>
        <v>0</v>
      </c>
      <c r="L349" s="34">
        <f t="shared" si="51"/>
        <v>-6403.0141577844706</v>
      </c>
      <c r="M349" s="34">
        <f t="shared" si="52"/>
        <v>-6403.0141577844706</v>
      </c>
    </row>
    <row r="350" spans="1:13" x14ac:dyDescent="0.25">
      <c r="A350" s="40"/>
      <c r="B350" s="35">
        <v>4.1399999999999997</v>
      </c>
      <c r="C350" s="32">
        <f t="shared" si="58"/>
        <v>-5.1600000000000104E-2</v>
      </c>
      <c r="D350" s="32">
        <f t="shared" si="59"/>
        <v>-0.06</v>
      </c>
      <c r="E350" s="33">
        <f t="shared" si="47"/>
        <v>6.9037119729883174E-4</v>
      </c>
      <c r="F350" s="33">
        <f t="shared" si="48"/>
        <v>6.0809288570131369E-4</v>
      </c>
      <c r="G350" s="33">
        <f t="shared" si="49"/>
        <v>1.4984640830001455E-3</v>
      </c>
      <c r="H350" s="30">
        <f t="shared" si="50"/>
        <v>3253261.3326598732</v>
      </c>
      <c r="I350" s="34">
        <f t="shared" si="53"/>
        <v>-3.8416027570161728</v>
      </c>
      <c r="J350" s="34">
        <f t="shared" si="54"/>
        <v>-3.8416027570160649</v>
      </c>
      <c r="K350" s="34">
        <f t="shared" si="55"/>
        <v>0</v>
      </c>
      <c r="L350" s="34">
        <f t="shared" si="51"/>
        <v>-6402.6712616934055</v>
      </c>
      <c r="M350" s="34">
        <f t="shared" si="52"/>
        <v>-6402.6712616934055</v>
      </c>
    </row>
    <row r="351" spans="1:13" x14ac:dyDescent="0.25">
      <c r="A351" s="40"/>
      <c r="B351" s="35">
        <v>4.1500000000000004</v>
      </c>
      <c r="C351" s="32">
        <f t="shared" si="58"/>
        <v>-5.1000000000000101E-2</v>
      </c>
      <c r="D351" s="32">
        <f t="shared" si="59"/>
        <v>-0.06</v>
      </c>
      <c r="E351" s="33">
        <f t="shared" si="47"/>
        <v>6.8466920663256626E-4</v>
      </c>
      <c r="F351" s="33">
        <f t="shared" si="48"/>
        <v>6.0997784129346755E-4</v>
      </c>
      <c r="G351" s="33">
        <f t="shared" si="49"/>
        <v>1.4946470479260338E-3</v>
      </c>
      <c r="H351" s="30">
        <f t="shared" si="50"/>
        <v>3253315.2343055676</v>
      </c>
      <c r="I351" s="34">
        <f t="shared" si="53"/>
        <v>-3.8413970125440051</v>
      </c>
      <c r="J351" s="34">
        <f t="shared" si="54"/>
        <v>-3.8413970125438968</v>
      </c>
      <c r="K351" s="34">
        <f t="shared" si="55"/>
        <v>0</v>
      </c>
      <c r="L351" s="34">
        <f t="shared" si="51"/>
        <v>-6402.328354239793</v>
      </c>
      <c r="M351" s="34">
        <f t="shared" si="52"/>
        <v>-6402.328354239793</v>
      </c>
    </row>
    <row r="352" spans="1:13" x14ac:dyDescent="0.25">
      <c r="A352" s="40"/>
      <c r="B352" s="35">
        <v>4.16</v>
      </c>
      <c r="C352" s="32">
        <f t="shared" si="58"/>
        <v>-5.0400000000000097E-2</v>
      </c>
      <c r="D352" s="32">
        <f t="shared" si="59"/>
        <v>-0.06</v>
      </c>
      <c r="E352" s="33">
        <f t="shared" si="47"/>
        <v>6.7896721596630077E-4</v>
      </c>
      <c r="F352" s="33">
        <f t="shared" si="48"/>
        <v>6.1186279688562153E-4</v>
      </c>
      <c r="G352" s="33">
        <f t="shared" si="49"/>
        <v>1.4908300128519225E-3</v>
      </c>
      <c r="H352" s="30">
        <f t="shared" si="50"/>
        <v>3253369.1377374288</v>
      </c>
      <c r="I352" s="34">
        <f t="shared" si="53"/>
        <v>-3.8411912612535395</v>
      </c>
      <c r="J352" s="34">
        <f t="shared" si="54"/>
        <v>-3.8411912612538677</v>
      </c>
      <c r="K352" s="34">
        <f t="shared" si="55"/>
        <v>0</v>
      </c>
      <c r="L352" s="34">
        <f t="shared" si="51"/>
        <v>-6401.9854354230774</v>
      </c>
      <c r="M352" s="34">
        <f t="shared" si="52"/>
        <v>-6401.9854354230774</v>
      </c>
    </row>
    <row r="353" spans="1:13" x14ac:dyDescent="0.25">
      <c r="A353" s="40"/>
      <c r="B353" s="35">
        <v>4.17</v>
      </c>
      <c r="C353" s="32">
        <f t="shared" si="58"/>
        <v>-4.9800000000000094E-2</v>
      </c>
      <c r="D353" s="32">
        <f t="shared" si="59"/>
        <v>-0.06</v>
      </c>
      <c r="E353" s="33">
        <f t="shared" si="47"/>
        <v>6.7326522530003529E-4</v>
      </c>
      <c r="F353" s="33">
        <f t="shared" si="48"/>
        <v>6.1374775247777539E-4</v>
      </c>
      <c r="G353" s="33">
        <f t="shared" si="49"/>
        <v>1.4870129777778108E-3</v>
      </c>
      <c r="H353" s="30">
        <f t="shared" si="50"/>
        <v>3253423.042955548</v>
      </c>
      <c r="I353" s="34">
        <f t="shared" si="53"/>
        <v>-3.8409855031457369</v>
      </c>
      <c r="J353" s="34">
        <f t="shared" si="54"/>
        <v>-3.840985503145629</v>
      </c>
      <c r="K353" s="34">
        <f t="shared" si="55"/>
        <v>0</v>
      </c>
      <c r="L353" s="34">
        <f t="shared" si="51"/>
        <v>-6401.6425052426794</v>
      </c>
      <c r="M353" s="34">
        <f t="shared" si="52"/>
        <v>-6401.6425052426794</v>
      </c>
    </row>
    <row r="354" spans="1:13" x14ac:dyDescent="0.25">
      <c r="A354" s="40"/>
      <c r="B354" s="35">
        <v>4.18</v>
      </c>
      <c r="C354" s="32">
        <f t="shared" si="58"/>
        <v>-4.9200000000000091E-2</v>
      </c>
      <c r="D354" s="32">
        <f t="shared" si="59"/>
        <v>-0.06</v>
      </c>
      <c r="E354" s="33">
        <f t="shared" si="47"/>
        <v>6.675632346337698E-4</v>
      </c>
      <c r="F354" s="33">
        <f t="shared" si="48"/>
        <v>6.1563270806992926E-4</v>
      </c>
      <c r="G354" s="33">
        <f t="shared" si="49"/>
        <v>1.483195942703699E-3</v>
      </c>
      <c r="H354" s="30">
        <f t="shared" si="50"/>
        <v>3253476.9499600125</v>
      </c>
      <c r="I354" s="34">
        <f t="shared" si="53"/>
        <v>-3.8407797382189561</v>
      </c>
      <c r="J354" s="34">
        <f t="shared" si="54"/>
        <v>-3.8407797382188478</v>
      </c>
      <c r="K354" s="34">
        <f t="shared" si="55"/>
        <v>0</v>
      </c>
      <c r="L354" s="34">
        <f t="shared" si="51"/>
        <v>-6401.299563698044</v>
      </c>
      <c r="M354" s="34">
        <f t="shared" si="52"/>
        <v>-6401.299563698044</v>
      </c>
    </row>
    <row r="355" spans="1:13" x14ac:dyDescent="0.25">
      <c r="A355" s="40"/>
      <c r="B355" s="35">
        <v>4.1900000000000004</v>
      </c>
      <c r="C355" s="32">
        <f t="shared" si="58"/>
        <v>-4.8600000000000088E-2</v>
      </c>
      <c r="D355" s="32">
        <f t="shared" si="59"/>
        <v>-0.06</v>
      </c>
      <c r="E355" s="33">
        <f t="shared" si="47"/>
        <v>6.6186124396750432E-4</v>
      </c>
      <c r="F355" s="33">
        <f t="shared" si="48"/>
        <v>6.1751766366208312E-4</v>
      </c>
      <c r="G355" s="33">
        <f t="shared" si="49"/>
        <v>1.4793789076295873E-3</v>
      </c>
      <c r="H355" s="30">
        <f t="shared" si="50"/>
        <v>3253530.858750911</v>
      </c>
      <c r="I355" s="34">
        <f t="shared" si="53"/>
        <v>-3.8405739664732934</v>
      </c>
      <c r="J355" s="34">
        <f t="shared" si="54"/>
        <v>-3.8405739664731855</v>
      </c>
      <c r="K355" s="34">
        <f t="shared" si="55"/>
        <v>0</v>
      </c>
      <c r="L355" s="34">
        <f t="shared" si="51"/>
        <v>-6400.9566107886067</v>
      </c>
      <c r="M355" s="34">
        <f t="shared" si="52"/>
        <v>-6400.9566107886067</v>
      </c>
    </row>
    <row r="356" spans="1:13" x14ac:dyDescent="0.25">
      <c r="A356" s="40"/>
      <c r="B356" s="35">
        <v>4.2</v>
      </c>
      <c r="C356" s="32">
        <f t="shared" si="58"/>
        <v>-4.8000000000000084E-2</v>
      </c>
      <c r="D356" s="32">
        <f t="shared" si="59"/>
        <v>-0.06</v>
      </c>
      <c r="E356" s="33">
        <f t="shared" ref="E356:E419" si="60">$C$8+$C$20*-C356</f>
        <v>6.5615925330123873E-4</v>
      </c>
      <c r="F356" s="33">
        <f t="shared" ref="F356:F419" si="61">$C$10+$C$21*-D356+$C$19*($C$7+C356)</f>
        <v>6.1940261925423699E-4</v>
      </c>
      <c r="G356" s="33">
        <f t="shared" ref="G356:G419" si="62">E356+F356+$C$9</f>
        <v>1.4755618725554756E-3</v>
      </c>
      <c r="H356" s="30">
        <f t="shared" ref="H356:H419" si="63">$C$11*$C$12/(E356/$C$14+$C$9/$C$24+F356/$C$13)</f>
        <v>3253584.769328333</v>
      </c>
      <c r="I356" s="34">
        <f t="shared" si="53"/>
        <v>-3.8403681879084082</v>
      </c>
      <c r="J356" s="34">
        <f t="shared" si="54"/>
        <v>-3.8403681879082998</v>
      </c>
      <c r="K356" s="34">
        <f t="shared" si="55"/>
        <v>0</v>
      </c>
      <c r="L356" s="34">
        <f t="shared" si="51"/>
        <v>-6400.6136465137979</v>
      </c>
      <c r="M356" s="34">
        <f t="shared" si="52"/>
        <v>-6400.6136465137979</v>
      </c>
    </row>
    <row r="357" spans="1:13" x14ac:dyDescent="0.25">
      <c r="A357" s="40"/>
      <c r="B357" s="35">
        <v>4.21</v>
      </c>
      <c r="C357" s="32">
        <f t="shared" si="58"/>
        <v>-4.7400000000000081E-2</v>
      </c>
      <c r="D357" s="32">
        <f t="shared" si="59"/>
        <v>-0.06</v>
      </c>
      <c r="E357" s="33">
        <f t="shared" si="60"/>
        <v>6.5045726263497324E-4</v>
      </c>
      <c r="F357" s="33">
        <f t="shared" si="61"/>
        <v>6.2128757484639096E-4</v>
      </c>
      <c r="G357" s="33">
        <f t="shared" si="62"/>
        <v>1.4717448374813643E-3</v>
      </c>
      <c r="H357" s="30">
        <f t="shared" si="63"/>
        <v>3253638.681692367</v>
      </c>
      <c r="I357" s="34">
        <f t="shared" si="53"/>
        <v>-3.8401624025235259</v>
      </c>
      <c r="J357" s="34">
        <f t="shared" si="54"/>
        <v>-3.8401624025238541</v>
      </c>
      <c r="K357" s="34">
        <f t="shared" si="55"/>
        <v>0</v>
      </c>
      <c r="L357" s="34">
        <f t="shared" ref="L357:L420" si="64">(H357-$C$27)*($C$20-$C$19)</f>
        <v>-6400.2706708730548</v>
      </c>
      <c r="M357" s="34">
        <f t="shared" ref="M357:M420" si="65">(H357-$C$27)*$C$21</f>
        <v>-6400.2706708730548</v>
      </c>
    </row>
    <row r="358" spans="1:13" x14ac:dyDescent="0.25">
      <c r="A358" s="40"/>
      <c r="B358" s="35">
        <v>4.22</v>
      </c>
      <c r="C358" s="32">
        <f t="shared" si="58"/>
        <v>-4.6800000000000078E-2</v>
      </c>
      <c r="D358" s="32">
        <f t="shared" si="59"/>
        <v>-0.06</v>
      </c>
      <c r="E358" s="33">
        <f t="shared" si="60"/>
        <v>6.4475527196870776E-4</v>
      </c>
      <c r="F358" s="33">
        <f t="shared" si="61"/>
        <v>6.2317253043854483E-4</v>
      </c>
      <c r="G358" s="33">
        <f t="shared" si="62"/>
        <v>1.4679278024072526E-3</v>
      </c>
      <c r="H358" s="30">
        <f t="shared" si="63"/>
        <v>3253692.5958431009</v>
      </c>
      <c r="I358" s="34">
        <f t="shared" ref="I358:I421" si="66">($C$27-H358)*(G358-G357)</f>
        <v>-3.8399566103196197</v>
      </c>
      <c r="J358" s="34">
        <f t="shared" ref="J358:J421" si="67">(C358-C357)*($C$19-$C$20)*($C$27-H358)</f>
        <v>-3.8399566103195113</v>
      </c>
      <c r="K358" s="34">
        <f t="shared" ref="K358:K421" si="68">(D358-D357)*$C$21*-($C$27-H358)</f>
        <v>0</v>
      </c>
      <c r="L358" s="34">
        <f t="shared" si="64"/>
        <v>-6399.927683865817</v>
      </c>
      <c r="M358" s="34">
        <f t="shared" si="65"/>
        <v>-6399.927683865817</v>
      </c>
    </row>
    <row r="359" spans="1:13" x14ac:dyDescent="0.25">
      <c r="A359" s="40"/>
      <c r="B359" s="35">
        <v>4.2300000000000004</v>
      </c>
      <c r="C359" s="32">
        <f t="shared" si="58"/>
        <v>-4.6200000000000074E-2</v>
      </c>
      <c r="D359" s="32">
        <f t="shared" si="59"/>
        <v>-0.06</v>
      </c>
      <c r="E359" s="33">
        <f t="shared" si="60"/>
        <v>6.3905328130244216E-4</v>
      </c>
      <c r="F359" s="33">
        <f t="shared" si="61"/>
        <v>6.250574860306987E-4</v>
      </c>
      <c r="G359" s="33">
        <f t="shared" si="62"/>
        <v>1.4641107673331408E-3</v>
      </c>
      <c r="H359" s="30">
        <f t="shared" si="63"/>
        <v>3253746.5117806252</v>
      </c>
      <c r="I359" s="34">
        <f t="shared" si="66"/>
        <v>-3.8397508112950356</v>
      </c>
      <c r="J359" s="34">
        <f t="shared" si="67"/>
        <v>-3.8397508112949277</v>
      </c>
      <c r="K359" s="34">
        <f t="shared" si="68"/>
        <v>0</v>
      </c>
      <c r="L359" s="34">
        <f t="shared" si="64"/>
        <v>-6399.5846854915108</v>
      </c>
      <c r="M359" s="34">
        <f t="shared" si="65"/>
        <v>-6399.5846854915108</v>
      </c>
    </row>
    <row r="360" spans="1:13" x14ac:dyDescent="0.25">
      <c r="A360" s="40"/>
      <c r="B360" s="35">
        <v>4.24</v>
      </c>
      <c r="C360" s="32">
        <f t="shared" si="58"/>
        <v>-4.5600000000000071E-2</v>
      </c>
      <c r="D360" s="32">
        <f t="shared" si="59"/>
        <v>-0.06</v>
      </c>
      <c r="E360" s="33">
        <f t="shared" si="60"/>
        <v>6.3335129063617668E-4</v>
      </c>
      <c r="F360" s="33">
        <f t="shared" si="61"/>
        <v>6.2694244162285256E-4</v>
      </c>
      <c r="G360" s="33">
        <f t="shared" si="62"/>
        <v>1.4602937322590291E-3</v>
      </c>
      <c r="H360" s="30">
        <f t="shared" si="63"/>
        <v>3253800.4295050274</v>
      </c>
      <c r="I360" s="34">
        <f t="shared" si="66"/>
        <v>-3.8395450054498763</v>
      </c>
      <c r="J360" s="34">
        <f t="shared" si="67"/>
        <v>-3.8395450054497684</v>
      </c>
      <c r="K360" s="34">
        <f t="shared" si="68"/>
        <v>0</v>
      </c>
      <c r="L360" s="34">
        <f t="shared" si="64"/>
        <v>-6399.2416757495785</v>
      </c>
      <c r="M360" s="34">
        <f t="shared" si="65"/>
        <v>-6399.2416757495785</v>
      </c>
    </row>
    <row r="361" spans="1:13" x14ac:dyDescent="0.25">
      <c r="A361" s="40"/>
      <c r="B361" s="35">
        <v>4.25</v>
      </c>
      <c r="C361" s="32">
        <f t="shared" si="58"/>
        <v>-4.5000000000000068E-2</v>
      </c>
      <c r="D361" s="32">
        <f t="shared" si="59"/>
        <v>-0.06</v>
      </c>
      <c r="E361" s="33">
        <f t="shared" si="60"/>
        <v>6.276492999699112E-4</v>
      </c>
      <c r="F361" s="33">
        <f t="shared" si="61"/>
        <v>6.2882739721500643E-4</v>
      </c>
      <c r="G361" s="33">
        <f t="shared" si="62"/>
        <v>1.4564766971849178E-3</v>
      </c>
      <c r="H361" s="30">
        <f t="shared" si="63"/>
        <v>3253854.3490163973</v>
      </c>
      <c r="I361" s="34">
        <f t="shared" si="66"/>
        <v>-3.8393391927833624</v>
      </c>
      <c r="J361" s="34">
        <f t="shared" si="67"/>
        <v>-3.8393391927836906</v>
      </c>
      <c r="K361" s="34">
        <f t="shared" si="68"/>
        <v>0</v>
      </c>
      <c r="L361" s="34">
        <f t="shared" si="64"/>
        <v>-6398.898654639449</v>
      </c>
      <c r="M361" s="34">
        <f t="shared" si="65"/>
        <v>-6398.898654639449</v>
      </c>
    </row>
    <row r="362" spans="1:13" x14ac:dyDescent="0.25">
      <c r="A362" s="40"/>
      <c r="B362" s="35">
        <v>4.26</v>
      </c>
      <c r="C362" s="32">
        <f t="shared" si="58"/>
        <v>-4.4400000000000064E-2</v>
      </c>
      <c r="D362" s="32">
        <f t="shared" si="59"/>
        <v>-0.06</v>
      </c>
      <c r="E362" s="33">
        <f t="shared" si="60"/>
        <v>6.2194730930364571E-4</v>
      </c>
      <c r="F362" s="33">
        <f t="shared" si="61"/>
        <v>6.307123528071604E-4</v>
      </c>
      <c r="G362" s="33">
        <f t="shared" si="62"/>
        <v>1.4526596621108061E-3</v>
      </c>
      <c r="H362" s="30">
        <f t="shared" si="63"/>
        <v>3253908.2703148224</v>
      </c>
      <c r="I362" s="34">
        <f t="shared" si="66"/>
        <v>-3.8391333732964679</v>
      </c>
      <c r="J362" s="34">
        <f t="shared" si="67"/>
        <v>-3.83913337329636</v>
      </c>
      <c r="K362" s="34">
        <f t="shared" si="68"/>
        <v>0</v>
      </c>
      <c r="L362" s="34">
        <f t="shared" si="64"/>
        <v>-6398.5556221605648</v>
      </c>
      <c r="M362" s="34">
        <f t="shared" si="65"/>
        <v>-6398.5556221605648</v>
      </c>
    </row>
    <row r="363" spans="1:13" x14ac:dyDescent="0.25">
      <c r="A363" s="40"/>
      <c r="B363" s="35">
        <v>4.2699999999999996</v>
      </c>
      <c r="C363" s="32">
        <f t="shared" si="58"/>
        <v>-4.3800000000000061E-2</v>
      </c>
      <c r="D363" s="32">
        <f t="shared" si="59"/>
        <v>-0.06</v>
      </c>
      <c r="E363" s="33">
        <f t="shared" si="60"/>
        <v>6.1624531863738023E-4</v>
      </c>
      <c r="F363" s="33">
        <f t="shared" si="61"/>
        <v>6.3259730839931427E-4</v>
      </c>
      <c r="G363" s="33">
        <f t="shared" si="62"/>
        <v>1.4488426270366944E-3</v>
      </c>
      <c r="H363" s="30">
        <f t="shared" si="63"/>
        <v>3253962.1934003932</v>
      </c>
      <c r="I363" s="34">
        <f t="shared" si="66"/>
        <v>-3.8389275469875401</v>
      </c>
      <c r="J363" s="34">
        <f t="shared" si="67"/>
        <v>-3.8389275469874318</v>
      </c>
      <c r="K363" s="34">
        <f t="shared" si="68"/>
        <v>0</v>
      </c>
      <c r="L363" s="34">
        <f t="shared" si="64"/>
        <v>-6398.2125783123511</v>
      </c>
      <c r="M363" s="34">
        <f t="shared" si="65"/>
        <v>-6398.2125783123511</v>
      </c>
    </row>
    <row r="364" spans="1:13" x14ac:dyDescent="0.25">
      <c r="A364" s="40"/>
      <c r="B364" s="35">
        <v>4.28</v>
      </c>
      <c r="C364" s="32">
        <f t="shared" si="58"/>
        <v>-4.3200000000000058E-2</v>
      </c>
      <c r="D364" s="32">
        <f t="shared" si="59"/>
        <v>-0.06</v>
      </c>
      <c r="E364" s="33">
        <f t="shared" si="60"/>
        <v>6.1054332797111474E-4</v>
      </c>
      <c r="F364" s="33">
        <f t="shared" si="61"/>
        <v>6.3448226399146813E-4</v>
      </c>
      <c r="G364" s="33">
        <f t="shared" si="62"/>
        <v>1.4450255919625831E-3</v>
      </c>
      <c r="H364" s="30">
        <f t="shared" si="63"/>
        <v>3254016.1182731972</v>
      </c>
      <c r="I364" s="34">
        <f t="shared" si="66"/>
        <v>-3.8387217138562439</v>
      </c>
      <c r="J364" s="34">
        <f t="shared" si="67"/>
        <v>-3.8387217138565721</v>
      </c>
      <c r="K364" s="34">
        <f t="shared" si="68"/>
        <v>0</v>
      </c>
      <c r="L364" s="34">
        <f t="shared" si="64"/>
        <v>-6397.8695230942512</v>
      </c>
      <c r="M364" s="34">
        <f t="shared" si="65"/>
        <v>-6397.8695230942512</v>
      </c>
    </row>
    <row r="365" spans="1:13" x14ac:dyDescent="0.25">
      <c r="A365" s="40"/>
      <c r="B365" s="35">
        <v>4.29</v>
      </c>
      <c r="C365" s="32">
        <f t="shared" si="58"/>
        <v>-4.2600000000000054E-2</v>
      </c>
      <c r="D365" s="32">
        <f t="shared" si="59"/>
        <v>-0.06</v>
      </c>
      <c r="E365" s="33">
        <f t="shared" si="60"/>
        <v>6.0484133730484926E-4</v>
      </c>
      <c r="F365" s="33">
        <f t="shared" si="61"/>
        <v>6.36367219583622E-4</v>
      </c>
      <c r="G365" s="33">
        <f t="shared" si="62"/>
        <v>1.4412085568884713E-3</v>
      </c>
      <c r="H365" s="30">
        <f t="shared" si="63"/>
        <v>3254070.0449333247</v>
      </c>
      <c r="I365" s="34">
        <f t="shared" si="66"/>
        <v>-3.8385158739035439</v>
      </c>
      <c r="J365" s="34">
        <f t="shared" si="67"/>
        <v>-3.838515873903436</v>
      </c>
      <c r="K365" s="34">
        <f t="shared" si="68"/>
        <v>0</v>
      </c>
      <c r="L365" s="34">
        <f t="shared" si="64"/>
        <v>-6397.5264565056905</v>
      </c>
      <c r="M365" s="34">
        <f t="shared" si="65"/>
        <v>-6397.5264565056905</v>
      </c>
    </row>
    <row r="366" spans="1:13" x14ac:dyDescent="0.25">
      <c r="A366" s="40"/>
      <c r="B366" s="35">
        <v>4.3</v>
      </c>
      <c r="C366" s="32">
        <f t="shared" si="58"/>
        <v>-4.2000000000000051E-2</v>
      </c>
      <c r="D366" s="32">
        <f t="shared" si="59"/>
        <v>-0.06</v>
      </c>
      <c r="E366" s="33">
        <f t="shared" si="60"/>
        <v>5.9913934663858367E-4</v>
      </c>
      <c r="F366" s="33">
        <f t="shared" si="61"/>
        <v>6.3825217517577586E-4</v>
      </c>
      <c r="G366" s="33">
        <f t="shared" si="62"/>
        <v>1.4373915218143596E-3</v>
      </c>
      <c r="H366" s="30">
        <f t="shared" si="63"/>
        <v>3254123.9733808627</v>
      </c>
      <c r="I366" s="34">
        <f t="shared" si="66"/>
        <v>-3.838310027127799</v>
      </c>
      <c r="J366" s="34">
        <f t="shared" si="67"/>
        <v>-3.8383100271276906</v>
      </c>
      <c r="K366" s="34">
        <f t="shared" si="68"/>
        <v>0</v>
      </c>
      <c r="L366" s="34">
        <f t="shared" si="64"/>
        <v>-6397.1833785461158</v>
      </c>
      <c r="M366" s="34">
        <f t="shared" si="65"/>
        <v>-6397.1833785461158</v>
      </c>
    </row>
    <row r="367" spans="1:13" x14ac:dyDescent="0.25">
      <c r="A367" s="40"/>
      <c r="B367" s="35">
        <v>4.3099999999999996</v>
      </c>
      <c r="C367" s="32">
        <f t="shared" si="58"/>
        <v>-4.1400000000000048E-2</v>
      </c>
      <c r="D367" s="32">
        <f t="shared" si="59"/>
        <v>-0.06</v>
      </c>
      <c r="E367" s="33">
        <f t="shared" si="60"/>
        <v>5.9343735597231818E-4</v>
      </c>
      <c r="F367" s="33">
        <f t="shared" si="61"/>
        <v>6.4013713076792973E-4</v>
      </c>
      <c r="G367" s="33">
        <f t="shared" si="62"/>
        <v>1.4335744867402479E-3</v>
      </c>
      <c r="H367" s="30">
        <f t="shared" si="63"/>
        <v>3254177.9036159022</v>
      </c>
      <c r="I367" s="34">
        <f t="shared" si="66"/>
        <v>-3.8381041735290982</v>
      </c>
      <c r="J367" s="34">
        <f t="shared" si="67"/>
        <v>-3.8381041735289898</v>
      </c>
      <c r="K367" s="34">
        <f t="shared" si="68"/>
        <v>0</v>
      </c>
      <c r="L367" s="34">
        <f t="shared" si="64"/>
        <v>-6396.8402892149479</v>
      </c>
      <c r="M367" s="34">
        <f t="shared" si="65"/>
        <v>-6396.8402892149479</v>
      </c>
    </row>
    <row r="368" spans="1:13" x14ac:dyDescent="0.25">
      <c r="A368" s="40"/>
      <c r="B368" s="35">
        <v>4.32</v>
      </c>
      <c r="C368" s="32">
        <f t="shared" si="58"/>
        <v>-4.0800000000000045E-2</v>
      </c>
      <c r="D368" s="32">
        <f t="shared" si="59"/>
        <v>-0.06</v>
      </c>
      <c r="E368" s="33">
        <f t="shared" si="60"/>
        <v>5.877353653060527E-4</v>
      </c>
      <c r="F368" s="33">
        <f t="shared" si="61"/>
        <v>6.420220863600837E-4</v>
      </c>
      <c r="G368" s="33">
        <f t="shared" si="62"/>
        <v>1.4297574516661366E-3</v>
      </c>
      <c r="H368" s="30">
        <f t="shared" si="63"/>
        <v>3254231.8356385296</v>
      </c>
      <c r="I368" s="34">
        <f t="shared" si="66"/>
        <v>-3.8378983131066753</v>
      </c>
      <c r="J368" s="34">
        <f t="shared" si="67"/>
        <v>-3.8378983131070035</v>
      </c>
      <c r="K368" s="34">
        <f t="shared" si="68"/>
        <v>0</v>
      </c>
      <c r="L368" s="34">
        <f t="shared" si="64"/>
        <v>-6396.4971885116365</v>
      </c>
      <c r="M368" s="34">
        <f t="shared" si="65"/>
        <v>-6396.4971885116365</v>
      </c>
    </row>
    <row r="369" spans="1:13" x14ac:dyDescent="0.25">
      <c r="A369" s="40"/>
      <c r="B369" s="35">
        <v>4.33</v>
      </c>
      <c r="C369" s="32">
        <f t="shared" si="58"/>
        <v>-4.0200000000000041E-2</v>
      </c>
      <c r="D369" s="32">
        <f t="shared" si="59"/>
        <v>-0.06</v>
      </c>
      <c r="E369" s="33">
        <f t="shared" si="60"/>
        <v>5.820333746397871E-4</v>
      </c>
      <c r="F369" s="33">
        <f t="shared" si="61"/>
        <v>6.4390704195223757E-4</v>
      </c>
      <c r="G369" s="33">
        <f t="shared" si="62"/>
        <v>1.4259404165920249E-3</v>
      </c>
      <c r="H369" s="30">
        <f t="shared" si="63"/>
        <v>3254285.7694488359</v>
      </c>
      <c r="I369" s="34">
        <f t="shared" si="66"/>
        <v>-3.8376924458614918</v>
      </c>
      <c r="J369" s="34">
        <f t="shared" si="67"/>
        <v>-3.8376924458613839</v>
      </c>
      <c r="K369" s="34">
        <f t="shared" si="68"/>
        <v>0</v>
      </c>
      <c r="L369" s="34">
        <f t="shared" si="64"/>
        <v>-6396.1540764356041</v>
      </c>
      <c r="M369" s="34">
        <f t="shared" si="65"/>
        <v>-6396.1540764356041</v>
      </c>
    </row>
    <row r="370" spans="1:13" x14ac:dyDescent="0.25">
      <c r="A370" s="40"/>
      <c r="B370" s="35">
        <v>4.34</v>
      </c>
      <c r="C370" s="32">
        <f t="shared" si="58"/>
        <v>-3.9600000000000038E-2</v>
      </c>
      <c r="D370" s="32">
        <f t="shared" si="59"/>
        <v>-0.06</v>
      </c>
      <c r="E370" s="33">
        <f t="shared" si="60"/>
        <v>5.7633138397352162E-4</v>
      </c>
      <c r="F370" s="33">
        <f t="shared" si="61"/>
        <v>6.4579199754439143E-4</v>
      </c>
      <c r="G370" s="33">
        <f t="shared" si="62"/>
        <v>1.4221233815179131E-3</v>
      </c>
      <c r="H370" s="30">
        <f t="shared" si="63"/>
        <v>3254339.7050469089</v>
      </c>
      <c r="I370" s="34">
        <f t="shared" si="66"/>
        <v>-3.8374865717919038</v>
      </c>
      <c r="J370" s="34">
        <f t="shared" si="67"/>
        <v>-3.8374865717917959</v>
      </c>
      <c r="K370" s="34">
        <f t="shared" si="68"/>
        <v>0</v>
      </c>
      <c r="L370" s="34">
        <f t="shared" si="64"/>
        <v>-6395.8109529862913</v>
      </c>
      <c r="M370" s="34">
        <f t="shared" si="65"/>
        <v>-6395.8109529862913</v>
      </c>
    </row>
    <row r="371" spans="1:13" x14ac:dyDescent="0.25">
      <c r="A371" s="40"/>
      <c r="B371" s="35">
        <v>4.3499999999999996</v>
      </c>
      <c r="C371" s="32">
        <f t="shared" si="58"/>
        <v>-3.9000000000000035E-2</v>
      </c>
      <c r="D371" s="32">
        <f t="shared" si="59"/>
        <v>-0.06</v>
      </c>
      <c r="E371" s="33">
        <f t="shared" si="60"/>
        <v>5.7062939330725614E-4</v>
      </c>
      <c r="F371" s="33">
        <f t="shared" si="61"/>
        <v>6.476769531365453E-4</v>
      </c>
      <c r="G371" s="33">
        <f t="shared" si="62"/>
        <v>1.4183063464438014E-3</v>
      </c>
      <c r="H371" s="30">
        <f t="shared" si="63"/>
        <v>3254393.6424328373</v>
      </c>
      <c r="I371" s="34">
        <f t="shared" si="66"/>
        <v>-3.8372806908980097</v>
      </c>
      <c r="J371" s="34">
        <f t="shared" si="67"/>
        <v>-3.8372806908979014</v>
      </c>
      <c r="K371" s="34">
        <f t="shared" si="68"/>
        <v>0</v>
      </c>
      <c r="L371" s="34">
        <f t="shared" si="64"/>
        <v>-6395.4678181631334</v>
      </c>
      <c r="M371" s="34">
        <f t="shared" si="65"/>
        <v>-6395.4678181631334</v>
      </c>
    </row>
    <row r="372" spans="1:13" x14ac:dyDescent="0.25">
      <c r="A372" s="40"/>
      <c r="B372" s="35">
        <v>4.3600000000000003</v>
      </c>
      <c r="C372" s="32">
        <f t="shared" si="58"/>
        <v>-3.8400000000000031E-2</v>
      </c>
      <c r="D372" s="32">
        <f t="shared" si="59"/>
        <v>-0.06</v>
      </c>
      <c r="E372" s="33">
        <f t="shared" si="60"/>
        <v>5.6492740264099065E-4</v>
      </c>
      <c r="F372" s="33">
        <f t="shared" si="61"/>
        <v>6.4956190872869917E-4</v>
      </c>
      <c r="G372" s="33">
        <f t="shared" si="62"/>
        <v>1.4144893113696897E-3</v>
      </c>
      <c r="H372" s="30">
        <f t="shared" si="63"/>
        <v>3254447.5816067117</v>
      </c>
      <c r="I372" s="34">
        <f t="shared" si="66"/>
        <v>-3.8370748031794624</v>
      </c>
      <c r="J372" s="34">
        <f t="shared" si="67"/>
        <v>-3.837074803179354</v>
      </c>
      <c r="K372" s="34">
        <f t="shared" si="68"/>
        <v>0</v>
      </c>
      <c r="L372" s="34">
        <f t="shared" si="64"/>
        <v>-6395.1246719655546</v>
      </c>
      <c r="M372" s="34">
        <f t="shared" si="65"/>
        <v>-6395.1246719655546</v>
      </c>
    </row>
    <row r="373" spans="1:13" x14ac:dyDescent="0.25">
      <c r="A373" s="40"/>
      <c r="B373" s="35">
        <v>4.37</v>
      </c>
      <c r="C373" s="32">
        <f t="shared" si="58"/>
        <v>-3.7800000000000028E-2</v>
      </c>
      <c r="D373" s="32">
        <f t="shared" si="59"/>
        <v>-0.06</v>
      </c>
      <c r="E373" s="33">
        <f t="shared" si="60"/>
        <v>5.5922541197472517E-4</v>
      </c>
      <c r="F373" s="33">
        <f t="shared" si="61"/>
        <v>6.5144686432085314E-4</v>
      </c>
      <c r="G373" s="33">
        <f t="shared" si="62"/>
        <v>1.4106722762955784E-3</v>
      </c>
      <c r="H373" s="30">
        <f t="shared" si="63"/>
        <v>3254501.5225686179</v>
      </c>
      <c r="I373" s="34">
        <f t="shared" si="66"/>
        <v>-3.8368689086354988</v>
      </c>
      <c r="J373" s="34">
        <f t="shared" si="67"/>
        <v>-3.8368689086358265</v>
      </c>
      <c r="K373" s="34">
        <f t="shared" si="68"/>
        <v>0</v>
      </c>
      <c r="L373" s="34">
        <f t="shared" si="64"/>
        <v>-6394.7815143930093</v>
      </c>
      <c r="M373" s="34">
        <f t="shared" si="65"/>
        <v>-6394.7815143930093</v>
      </c>
    </row>
    <row r="374" spans="1:13" x14ac:dyDescent="0.25">
      <c r="A374" s="40"/>
      <c r="B374" s="35">
        <v>4.38</v>
      </c>
      <c r="C374" s="32">
        <f t="shared" si="58"/>
        <v>-3.7200000000000025E-2</v>
      </c>
      <c r="D374" s="32">
        <f t="shared" si="59"/>
        <v>-0.06</v>
      </c>
      <c r="E374" s="33">
        <f t="shared" si="60"/>
        <v>5.5352342130845968E-4</v>
      </c>
      <c r="F374" s="33">
        <f t="shared" si="61"/>
        <v>6.5333181991300701E-4</v>
      </c>
      <c r="G374" s="33">
        <f t="shared" si="62"/>
        <v>1.4068552412214667E-3</v>
      </c>
      <c r="H374" s="30">
        <f t="shared" si="63"/>
        <v>3254555.4653186481</v>
      </c>
      <c r="I374" s="34">
        <f t="shared" si="66"/>
        <v>-3.8366630072670755</v>
      </c>
      <c r="J374" s="34">
        <f t="shared" si="67"/>
        <v>-3.8366630072669672</v>
      </c>
      <c r="K374" s="34">
        <f t="shared" si="68"/>
        <v>0</v>
      </c>
      <c r="L374" s="34">
        <f t="shared" si="64"/>
        <v>-6394.4383454449098</v>
      </c>
      <c r="M374" s="34">
        <f t="shared" si="65"/>
        <v>-6394.4383454449098</v>
      </c>
    </row>
    <row r="375" spans="1:13" x14ac:dyDescent="0.25">
      <c r="A375" s="40"/>
      <c r="B375" s="35">
        <v>4.3899999999999997</v>
      </c>
      <c r="C375" s="32">
        <f t="shared" si="58"/>
        <v>-3.6600000000000021E-2</v>
      </c>
      <c r="D375" s="32">
        <f t="shared" si="59"/>
        <v>-0.06</v>
      </c>
      <c r="E375" s="33">
        <f t="shared" si="60"/>
        <v>5.478214306421942E-4</v>
      </c>
      <c r="F375" s="33">
        <f t="shared" si="61"/>
        <v>6.5521677550516087E-4</v>
      </c>
      <c r="G375" s="33">
        <f t="shared" si="62"/>
        <v>1.4030382061473549E-3</v>
      </c>
      <c r="H375" s="30">
        <f t="shared" si="63"/>
        <v>3254609.4098568894</v>
      </c>
      <c r="I375" s="34">
        <f t="shared" si="66"/>
        <v>-3.8364570990725517</v>
      </c>
      <c r="J375" s="34">
        <f t="shared" si="67"/>
        <v>-3.8364570990724438</v>
      </c>
      <c r="K375" s="34">
        <f t="shared" si="68"/>
        <v>0</v>
      </c>
      <c r="L375" s="34">
        <f t="shared" si="64"/>
        <v>-6394.0951651207042</v>
      </c>
      <c r="M375" s="34">
        <f t="shared" si="65"/>
        <v>-6394.0951651207042</v>
      </c>
    </row>
    <row r="376" spans="1:13" x14ac:dyDescent="0.25">
      <c r="A376" s="40"/>
      <c r="B376" s="35">
        <v>4.4000000000000004</v>
      </c>
      <c r="C376" s="32">
        <f t="shared" si="58"/>
        <v>-3.6000000000000018E-2</v>
      </c>
      <c r="D376" s="32">
        <f t="shared" si="59"/>
        <v>-0.06</v>
      </c>
      <c r="E376" s="33">
        <f t="shared" si="60"/>
        <v>5.4211943997592861E-4</v>
      </c>
      <c r="F376" s="33">
        <f t="shared" si="61"/>
        <v>6.5710173109731474E-4</v>
      </c>
      <c r="G376" s="33">
        <f t="shared" si="62"/>
        <v>1.3992211710732432E-3</v>
      </c>
      <c r="H376" s="30">
        <f t="shared" si="63"/>
        <v>3254663.356183432</v>
      </c>
      <c r="I376" s="34">
        <f t="shared" si="66"/>
        <v>-3.8362511840520193</v>
      </c>
      <c r="J376" s="34">
        <f t="shared" si="67"/>
        <v>-3.8362511840519109</v>
      </c>
      <c r="K376" s="34">
        <f t="shared" si="68"/>
        <v>0</v>
      </c>
      <c r="L376" s="34">
        <f t="shared" si="64"/>
        <v>-6393.7519734198158</v>
      </c>
      <c r="M376" s="34">
        <f t="shared" si="65"/>
        <v>-6393.7519734198158</v>
      </c>
    </row>
    <row r="377" spans="1:13" x14ac:dyDescent="0.25">
      <c r="A377" s="40"/>
      <c r="B377" s="35">
        <v>4.41</v>
      </c>
      <c r="C377" s="32">
        <f t="shared" si="58"/>
        <v>-3.5400000000000015E-2</v>
      </c>
      <c r="D377" s="32">
        <f t="shared" si="59"/>
        <v>-0.06</v>
      </c>
      <c r="E377" s="33">
        <f t="shared" si="60"/>
        <v>5.3641744930966312E-4</v>
      </c>
      <c r="F377" s="33">
        <f t="shared" si="61"/>
        <v>6.589866866894686E-4</v>
      </c>
      <c r="G377" s="33">
        <f t="shared" si="62"/>
        <v>1.3954041359991319E-3</v>
      </c>
      <c r="H377" s="30">
        <f t="shared" si="63"/>
        <v>3254717.3042983627</v>
      </c>
      <c r="I377" s="34">
        <f t="shared" si="66"/>
        <v>-3.8360452622047108</v>
      </c>
      <c r="J377" s="34">
        <f t="shared" si="67"/>
        <v>-3.8360452622050385</v>
      </c>
      <c r="K377" s="34">
        <f t="shared" si="68"/>
        <v>0</v>
      </c>
      <c r="L377" s="34">
        <f t="shared" si="64"/>
        <v>-6393.4087703416953</v>
      </c>
      <c r="M377" s="34">
        <f t="shared" si="65"/>
        <v>-6393.4087703416953</v>
      </c>
    </row>
    <row r="378" spans="1:13" x14ac:dyDescent="0.25">
      <c r="A378" s="40"/>
      <c r="B378" s="35">
        <v>4.42</v>
      </c>
      <c r="C378" s="32">
        <f t="shared" si="58"/>
        <v>-3.4800000000000011E-2</v>
      </c>
      <c r="D378" s="32">
        <f t="shared" si="59"/>
        <v>-0.06</v>
      </c>
      <c r="E378" s="33">
        <f t="shared" si="60"/>
        <v>5.3071545864339764E-4</v>
      </c>
      <c r="F378" s="33">
        <f t="shared" si="61"/>
        <v>6.6087164228162258E-4</v>
      </c>
      <c r="G378" s="33">
        <f t="shared" si="62"/>
        <v>1.3915871009250202E-3</v>
      </c>
      <c r="H378" s="30">
        <f t="shared" si="63"/>
        <v>3254771.2542017722</v>
      </c>
      <c r="I378" s="34">
        <f t="shared" si="66"/>
        <v>-3.8358393335315877</v>
      </c>
      <c r="J378" s="34">
        <f t="shared" si="67"/>
        <v>-3.8358393335314798</v>
      </c>
      <c r="K378" s="34">
        <f t="shared" si="68"/>
        <v>0</v>
      </c>
      <c r="L378" s="34">
        <f t="shared" si="64"/>
        <v>-6393.0655558857643</v>
      </c>
      <c r="M378" s="34">
        <f t="shared" si="65"/>
        <v>-6393.0655558857643</v>
      </c>
    </row>
    <row r="379" spans="1:13" x14ac:dyDescent="0.25">
      <c r="A379" s="40"/>
      <c r="B379" s="35">
        <v>4.43</v>
      </c>
      <c r="C379" s="32">
        <f t="shared" si="58"/>
        <v>-3.4200000000000008E-2</v>
      </c>
      <c r="D379" s="32">
        <f t="shared" si="59"/>
        <v>-0.06</v>
      </c>
      <c r="E379" s="33">
        <f t="shared" si="60"/>
        <v>5.2501346797713204E-4</v>
      </c>
      <c r="F379" s="33">
        <f t="shared" si="61"/>
        <v>6.6275659787377644E-4</v>
      </c>
      <c r="G379" s="33">
        <f t="shared" si="62"/>
        <v>1.3877700658509085E-3</v>
      </c>
      <c r="H379" s="30">
        <f t="shared" si="63"/>
        <v>3254825.2058937484</v>
      </c>
      <c r="I379" s="34">
        <f t="shared" si="66"/>
        <v>-3.8356333980310064</v>
      </c>
      <c r="J379" s="34">
        <f t="shared" si="67"/>
        <v>-3.8356333980308985</v>
      </c>
      <c r="K379" s="34">
        <f t="shared" si="68"/>
        <v>0</v>
      </c>
      <c r="L379" s="34">
        <f t="shared" si="64"/>
        <v>-6392.7223300514624</v>
      </c>
      <c r="M379" s="34">
        <f t="shared" si="65"/>
        <v>-6392.7223300514624</v>
      </c>
    </row>
    <row r="380" spans="1:13" x14ac:dyDescent="0.25">
      <c r="A380" s="40"/>
      <c r="B380" s="35">
        <v>4.4400000000000004</v>
      </c>
      <c r="C380" s="32">
        <f t="shared" si="58"/>
        <v>-3.3600000000000005E-2</v>
      </c>
      <c r="D380" s="32">
        <f t="shared" si="59"/>
        <v>-0.06</v>
      </c>
      <c r="E380" s="33">
        <f t="shared" si="60"/>
        <v>5.1931147731086656E-4</v>
      </c>
      <c r="F380" s="33">
        <f t="shared" si="61"/>
        <v>6.6464155346593031E-4</v>
      </c>
      <c r="G380" s="33">
        <f t="shared" si="62"/>
        <v>1.3839530307767967E-3</v>
      </c>
      <c r="H380" s="30">
        <f t="shared" si="63"/>
        <v>3254879.1593743814</v>
      </c>
      <c r="I380" s="34">
        <f t="shared" si="66"/>
        <v>-3.8354274557030603</v>
      </c>
      <c r="J380" s="34">
        <f t="shared" si="67"/>
        <v>-3.835427455702952</v>
      </c>
      <c r="K380" s="34">
        <f t="shared" si="68"/>
        <v>0</v>
      </c>
      <c r="L380" s="34">
        <f t="shared" si="64"/>
        <v>-6392.3790928382177</v>
      </c>
      <c r="M380" s="34">
        <f t="shared" si="65"/>
        <v>-6392.3790928382177</v>
      </c>
    </row>
    <row r="381" spans="1:13" x14ac:dyDescent="0.25">
      <c r="A381" s="40"/>
      <c r="B381" s="35">
        <v>4.45</v>
      </c>
      <c r="C381" s="32">
        <f t="shared" si="58"/>
        <v>-3.3000000000000002E-2</v>
      </c>
      <c r="D381" s="32">
        <f t="shared" si="59"/>
        <v>-0.06</v>
      </c>
      <c r="E381" s="33">
        <f t="shared" si="60"/>
        <v>5.1360948664460108E-4</v>
      </c>
      <c r="F381" s="33">
        <f t="shared" si="61"/>
        <v>6.6652650905808417E-4</v>
      </c>
      <c r="G381" s="33">
        <f t="shared" si="62"/>
        <v>1.3801359957026854E-3</v>
      </c>
      <c r="H381" s="30">
        <f t="shared" si="63"/>
        <v>3254933.1146437591</v>
      </c>
      <c r="I381" s="34">
        <f t="shared" si="66"/>
        <v>-3.8352215065469766</v>
      </c>
      <c r="J381" s="34">
        <f t="shared" si="67"/>
        <v>-3.8352215065473043</v>
      </c>
      <c r="K381" s="34">
        <f t="shared" si="68"/>
        <v>0</v>
      </c>
      <c r="L381" s="34">
        <f t="shared" si="64"/>
        <v>-6392.0358442454717</v>
      </c>
      <c r="M381" s="34">
        <f t="shared" si="65"/>
        <v>-6392.0358442454717</v>
      </c>
    </row>
    <row r="382" spans="1:13" x14ac:dyDescent="0.25">
      <c r="A382" s="40"/>
      <c r="B382" s="35">
        <v>4.46</v>
      </c>
      <c r="C382" s="32">
        <f t="shared" si="58"/>
        <v>-3.2399999999999998E-2</v>
      </c>
      <c r="D382" s="32">
        <f t="shared" si="59"/>
        <v>-0.06</v>
      </c>
      <c r="E382" s="33">
        <f t="shared" si="60"/>
        <v>5.0790749597833559E-4</v>
      </c>
      <c r="F382" s="33">
        <f t="shared" si="61"/>
        <v>6.6841146465023804E-4</v>
      </c>
      <c r="G382" s="33">
        <f t="shared" si="62"/>
        <v>1.3763189606285737E-3</v>
      </c>
      <c r="H382" s="30">
        <f t="shared" si="63"/>
        <v>3254987.0717019713</v>
      </c>
      <c r="I382" s="34">
        <f t="shared" si="66"/>
        <v>-3.8350155505637202</v>
      </c>
      <c r="J382" s="34">
        <f t="shared" si="67"/>
        <v>-3.8350155505636123</v>
      </c>
      <c r="K382" s="34">
        <f t="shared" si="68"/>
        <v>0</v>
      </c>
      <c r="L382" s="34">
        <f t="shared" si="64"/>
        <v>-6391.6925842726514</v>
      </c>
      <c r="M382" s="34">
        <f t="shared" si="65"/>
        <v>-6391.6925842726514</v>
      </c>
    </row>
    <row r="383" spans="1:13" x14ac:dyDescent="0.25">
      <c r="A383" s="40"/>
      <c r="B383" s="35">
        <v>4.47</v>
      </c>
      <c r="C383" s="32">
        <f t="shared" si="58"/>
        <v>-3.1799999999999995E-2</v>
      </c>
      <c r="D383" s="32">
        <f t="shared" si="59"/>
        <v>-0.06</v>
      </c>
      <c r="E383" s="33">
        <f t="shared" si="60"/>
        <v>5.0220550531207011E-4</v>
      </c>
      <c r="F383" s="33">
        <f t="shared" si="61"/>
        <v>6.7029642024239201E-4</v>
      </c>
      <c r="G383" s="33">
        <f t="shared" si="62"/>
        <v>1.372501925554462E-3</v>
      </c>
      <c r="H383" s="30">
        <f t="shared" si="63"/>
        <v>3255041.0305491057</v>
      </c>
      <c r="I383" s="34">
        <f t="shared" si="66"/>
        <v>-3.8348095877516499</v>
      </c>
      <c r="J383" s="34">
        <f t="shared" si="67"/>
        <v>-3.8348095877515416</v>
      </c>
      <c r="K383" s="34">
        <f t="shared" si="68"/>
        <v>0</v>
      </c>
      <c r="L383" s="34">
        <f t="shared" si="64"/>
        <v>-6391.3493129192011</v>
      </c>
      <c r="M383" s="34">
        <f t="shared" si="65"/>
        <v>-6391.3493129192011</v>
      </c>
    </row>
    <row r="384" spans="1:13" x14ac:dyDescent="0.25">
      <c r="A384" s="40"/>
      <c r="B384" s="35">
        <v>4.4800000000000004</v>
      </c>
      <c r="C384" s="32">
        <f t="shared" si="58"/>
        <v>-3.1199999999999995E-2</v>
      </c>
      <c r="D384" s="32">
        <f t="shared" si="59"/>
        <v>-0.06</v>
      </c>
      <c r="E384" s="33">
        <f t="shared" si="60"/>
        <v>4.9650351464580462E-4</v>
      </c>
      <c r="F384" s="33">
        <f t="shared" si="61"/>
        <v>6.7218137583454588E-4</v>
      </c>
      <c r="G384" s="33">
        <f t="shared" si="62"/>
        <v>1.3686848904803507E-3</v>
      </c>
      <c r="H384" s="30">
        <f t="shared" si="63"/>
        <v>3255094.991185253</v>
      </c>
      <c r="I384" s="34">
        <f t="shared" si="66"/>
        <v>-3.8346036181104184</v>
      </c>
      <c r="J384" s="34">
        <f t="shared" si="67"/>
        <v>-3.8346036181107239</v>
      </c>
      <c r="K384" s="34">
        <f t="shared" si="68"/>
        <v>0</v>
      </c>
      <c r="L384" s="34">
        <f t="shared" si="64"/>
        <v>-6391.0060301845415</v>
      </c>
      <c r="M384" s="34">
        <f t="shared" si="65"/>
        <v>-6391.0060301845415</v>
      </c>
    </row>
    <row r="385" spans="1:13" x14ac:dyDescent="0.25">
      <c r="A385" s="40"/>
      <c r="B385" s="35">
        <v>4.49</v>
      </c>
      <c r="C385" s="32">
        <f t="shared" si="58"/>
        <v>-3.0599999999999995E-2</v>
      </c>
      <c r="D385" s="32">
        <f t="shared" si="59"/>
        <v>-0.06</v>
      </c>
      <c r="E385" s="33">
        <f t="shared" si="60"/>
        <v>4.9080152397953914E-4</v>
      </c>
      <c r="F385" s="33">
        <f t="shared" si="61"/>
        <v>6.7406633142669974E-4</v>
      </c>
      <c r="G385" s="33">
        <f t="shared" si="62"/>
        <v>1.364867855406239E-3</v>
      </c>
      <c r="H385" s="30">
        <f t="shared" si="63"/>
        <v>3255148.9536105013</v>
      </c>
      <c r="I385" s="34">
        <f t="shared" si="66"/>
        <v>-3.8343976416409977</v>
      </c>
      <c r="J385" s="34">
        <f t="shared" si="67"/>
        <v>-3.8343976416408672</v>
      </c>
      <c r="K385" s="34">
        <f t="shared" si="68"/>
        <v>0</v>
      </c>
      <c r="L385" s="34">
        <f t="shared" si="64"/>
        <v>-6390.6627360681141</v>
      </c>
      <c r="M385" s="34">
        <f t="shared" si="65"/>
        <v>-6390.6627360681141</v>
      </c>
    </row>
    <row r="386" spans="1:13" x14ac:dyDescent="0.25">
      <c r="A386" s="40"/>
      <c r="B386" s="35">
        <v>4.5</v>
      </c>
      <c r="C386" s="32">
        <f t="shared" si="58"/>
        <v>-2.9999999999999995E-2</v>
      </c>
      <c r="D386" s="32">
        <f t="shared" si="59"/>
        <v>-0.06</v>
      </c>
      <c r="E386" s="33">
        <f t="shared" si="60"/>
        <v>4.8509953331327365E-4</v>
      </c>
      <c r="F386" s="33">
        <f t="shared" si="61"/>
        <v>6.7595128701885361E-4</v>
      </c>
      <c r="G386" s="33">
        <f t="shared" si="62"/>
        <v>1.3610508203321272E-3</v>
      </c>
      <c r="H386" s="30">
        <f t="shared" si="63"/>
        <v>3255202.9178249389</v>
      </c>
      <c r="I386" s="34">
        <f t="shared" si="66"/>
        <v>-3.8341916583417421</v>
      </c>
      <c r="J386" s="34">
        <f t="shared" si="67"/>
        <v>-3.834191658341612</v>
      </c>
      <c r="K386" s="34">
        <f t="shared" si="68"/>
        <v>0</v>
      </c>
      <c r="L386" s="34">
        <f t="shared" si="64"/>
        <v>-6390.3194305693551</v>
      </c>
      <c r="M386" s="34">
        <f t="shared" si="65"/>
        <v>-6390.3194305693551</v>
      </c>
    </row>
    <row r="387" spans="1:13" x14ac:dyDescent="0.25">
      <c r="A387" s="40"/>
      <c r="B387" s="35">
        <v>4.51</v>
      </c>
      <c r="C387" s="32">
        <f t="shared" si="58"/>
        <v>-2.9399999999999996E-2</v>
      </c>
      <c r="D387" s="32">
        <f t="shared" si="59"/>
        <v>-0.06</v>
      </c>
      <c r="E387" s="33">
        <f t="shared" si="60"/>
        <v>4.7939754264700817E-4</v>
      </c>
      <c r="F387" s="33">
        <f t="shared" si="61"/>
        <v>6.7783624261100748E-4</v>
      </c>
      <c r="G387" s="33">
        <f t="shared" si="62"/>
        <v>1.3572337852580155E-3</v>
      </c>
      <c r="H387" s="30">
        <f t="shared" si="63"/>
        <v>3255256.8838286554</v>
      </c>
      <c r="I387" s="34">
        <f t="shared" si="66"/>
        <v>-3.8339856682127467</v>
      </c>
      <c r="J387" s="34">
        <f t="shared" si="67"/>
        <v>-3.8339856682126165</v>
      </c>
      <c r="K387" s="34">
        <f t="shared" si="68"/>
        <v>0</v>
      </c>
      <c r="L387" s="34">
        <f t="shared" si="64"/>
        <v>-6389.9761136876959</v>
      </c>
      <c r="M387" s="34">
        <f t="shared" si="65"/>
        <v>-6389.9761136876959</v>
      </c>
    </row>
    <row r="388" spans="1:13" x14ac:dyDescent="0.25">
      <c r="A388" s="40"/>
      <c r="B388" s="35">
        <v>4.5199999999999996</v>
      </c>
      <c r="C388" s="32">
        <f t="shared" si="58"/>
        <v>-2.8799999999999996E-2</v>
      </c>
      <c r="D388" s="32">
        <f t="shared" si="59"/>
        <v>-0.06</v>
      </c>
      <c r="E388" s="33">
        <f t="shared" si="60"/>
        <v>4.7369555198074274E-4</v>
      </c>
      <c r="F388" s="33">
        <f t="shared" si="61"/>
        <v>6.7972119820316134E-4</v>
      </c>
      <c r="G388" s="33">
        <f t="shared" si="62"/>
        <v>1.3534167501839042E-3</v>
      </c>
      <c r="H388" s="30">
        <f t="shared" si="63"/>
        <v>3255310.8516217405</v>
      </c>
      <c r="I388" s="34">
        <f t="shared" si="66"/>
        <v>-3.8337796712532328</v>
      </c>
      <c r="J388" s="34">
        <f t="shared" si="67"/>
        <v>-3.8337796712535384</v>
      </c>
      <c r="K388" s="34">
        <f t="shared" si="68"/>
        <v>0</v>
      </c>
      <c r="L388" s="34">
        <f t="shared" si="64"/>
        <v>-6389.6327854225656</v>
      </c>
      <c r="M388" s="34">
        <f t="shared" si="65"/>
        <v>-6389.6327854225656</v>
      </c>
    </row>
    <row r="389" spans="1:13" x14ac:dyDescent="0.25">
      <c r="A389" s="40"/>
      <c r="B389" s="35">
        <v>4.53</v>
      </c>
      <c r="C389" s="32">
        <f t="shared" si="58"/>
        <v>-2.8199999999999996E-2</v>
      </c>
      <c r="D389" s="32">
        <f t="shared" si="59"/>
        <v>-0.06</v>
      </c>
      <c r="E389" s="33">
        <f t="shared" si="60"/>
        <v>4.6799356131447726E-4</v>
      </c>
      <c r="F389" s="33">
        <f t="shared" si="61"/>
        <v>6.8160615379531521E-4</v>
      </c>
      <c r="G389" s="33">
        <f t="shared" si="62"/>
        <v>1.3495997151097925E-3</v>
      </c>
      <c r="H389" s="30">
        <f t="shared" si="63"/>
        <v>3255364.8212042819</v>
      </c>
      <c r="I389" s="34">
        <f t="shared" si="66"/>
        <v>-3.8335736674641727</v>
      </c>
      <c r="J389" s="34">
        <f t="shared" si="67"/>
        <v>-3.8335736674640426</v>
      </c>
      <c r="K389" s="34">
        <f t="shared" si="68"/>
        <v>0</v>
      </c>
      <c r="L389" s="34">
        <f t="shared" si="64"/>
        <v>-6389.2894457734055</v>
      </c>
      <c r="M389" s="34">
        <f t="shared" si="65"/>
        <v>-6389.2894457734055</v>
      </c>
    </row>
    <row r="390" spans="1:13" x14ac:dyDescent="0.25">
      <c r="A390" s="40"/>
      <c r="B390" s="35">
        <v>4.54</v>
      </c>
      <c r="C390" s="32">
        <f t="shared" si="58"/>
        <v>-2.7599999999999996E-2</v>
      </c>
      <c r="D390" s="32">
        <f t="shared" si="59"/>
        <v>-0.06</v>
      </c>
      <c r="E390" s="33">
        <f t="shared" si="60"/>
        <v>4.6229157064821177E-4</v>
      </c>
      <c r="F390" s="33">
        <f t="shared" si="61"/>
        <v>6.8349110938746907E-4</v>
      </c>
      <c r="G390" s="33">
        <f t="shared" si="62"/>
        <v>1.3457826800356808E-3</v>
      </c>
      <c r="H390" s="30">
        <f t="shared" si="63"/>
        <v>3255418.7925763703</v>
      </c>
      <c r="I390" s="34">
        <f t="shared" si="66"/>
        <v>-3.8333676568439135</v>
      </c>
      <c r="J390" s="34">
        <f t="shared" si="67"/>
        <v>-3.8333676568437833</v>
      </c>
      <c r="K390" s="34">
        <f t="shared" si="68"/>
        <v>0</v>
      </c>
      <c r="L390" s="34">
        <f t="shared" si="64"/>
        <v>-6388.9460947396401</v>
      </c>
      <c r="M390" s="34">
        <f t="shared" si="65"/>
        <v>-6388.9460947396401</v>
      </c>
    </row>
    <row r="391" spans="1:13" x14ac:dyDescent="0.25">
      <c r="A391" s="40"/>
      <c r="B391" s="35">
        <v>4.55</v>
      </c>
      <c r="C391" s="32">
        <f t="shared" si="58"/>
        <v>-2.6999999999999996E-2</v>
      </c>
      <c r="D391" s="32">
        <f t="shared" si="59"/>
        <v>-0.06</v>
      </c>
      <c r="E391" s="33">
        <f t="shared" si="60"/>
        <v>4.5658957998194629E-4</v>
      </c>
      <c r="F391" s="33">
        <f t="shared" si="61"/>
        <v>6.8537606497962294E-4</v>
      </c>
      <c r="G391" s="33">
        <f t="shared" si="62"/>
        <v>1.341965644961569E-3</v>
      </c>
      <c r="H391" s="30">
        <f t="shared" si="63"/>
        <v>3255472.7657380924</v>
      </c>
      <c r="I391" s="34">
        <f t="shared" si="66"/>
        <v>-3.8331616393925594</v>
      </c>
      <c r="J391" s="34">
        <f t="shared" si="67"/>
        <v>-3.8331616393924293</v>
      </c>
      <c r="K391" s="34">
        <f t="shared" si="68"/>
        <v>0</v>
      </c>
      <c r="L391" s="34">
        <f t="shared" si="64"/>
        <v>-6388.6027323207172</v>
      </c>
      <c r="M391" s="34">
        <f t="shared" si="65"/>
        <v>-6388.6027323207172</v>
      </c>
    </row>
    <row r="392" spans="1:13" x14ac:dyDescent="0.25">
      <c r="A392" s="40"/>
      <c r="B392" s="35">
        <v>4.5599999999999996</v>
      </c>
      <c r="C392" s="32">
        <f t="shared" si="58"/>
        <v>-2.6399999999999996E-2</v>
      </c>
      <c r="D392" s="32">
        <f t="shared" si="59"/>
        <v>-0.06</v>
      </c>
      <c r="E392" s="33">
        <f t="shared" si="60"/>
        <v>4.508875893156808E-4</v>
      </c>
      <c r="F392" s="33">
        <f t="shared" si="61"/>
        <v>6.8726102057177691E-4</v>
      </c>
      <c r="G392" s="33">
        <f t="shared" si="62"/>
        <v>1.3381486098874578E-3</v>
      </c>
      <c r="H392" s="30">
        <f t="shared" si="63"/>
        <v>3255526.7406895384</v>
      </c>
      <c r="I392" s="34">
        <f t="shared" si="66"/>
        <v>-3.8329556151093311</v>
      </c>
      <c r="J392" s="34">
        <f t="shared" si="67"/>
        <v>-3.8329556151096362</v>
      </c>
      <c r="K392" s="34">
        <f t="shared" si="68"/>
        <v>0</v>
      </c>
      <c r="L392" s="34">
        <f t="shared" si="64"/>
        <v>-6388.2593585160621</v>
      </c>
      <c r="M392" s="34">
        <f t="shared" si="65"/>
        <v>-6388.2593585160621</v>
      </c>
    </row>
    <row r="393" spans="1:13" x14ac:dyDescent="0.25">
      <c r="A393" s="40"/>
      <c r="B393" s="35">
        <v>4.57</v>
      </c>
      <c r="C393" s="32">
        <f t="shared" si="58"/>
        <v>-2.5799999999999997E-2</v>
      </c>
      <c r="D393" s="32">
        <f t="shared" si="59"/>
        <v>-0.06</v>
      </c>
      <c r="E393" s="33">
        <f t="shared" si="60"/>
        <v>4.4518559864941537E-4</v>
      </c>
      <c r="F393" s="33">
        <f t="shared" si="61"/>
        <v>6.8914597616393067E-4</v>
      </c>
      <c r="G393" s="33">
        <f t="shared" si="62"/>
        <v>1.334331574813346E-3</v>
      </c>
      <c r="H393" s="30">
        <f t="shared" si="63"/>
        <v>3255580.7174307983</v>
      </c>
      <c r="I393" s="34">
        <f t="shared" si="66"/>
        <v>-3.8327495839951911</v>
      </c>
      <c r="J393" s="34">
        <f>(C393-C392)*($C$19-$C$20)*($C$27-H393)</f>
        <v>-3.8327495839950609</v>
      </c>
      <c r="K393" s="34">
        <f t="shared" si="68"/>
        <v>0</v>
      </c>
      <c r="L393" s="34">
        <f t="shared" si="64"/>
        <v>-6387.9159733251026</v>
      </c>
      <c r="M393" s="34">
        <f t="shared" si="65"/>
        <v>-6387.9159733251026</v>
      </c>
    </row>
    <row r="394" spans="1:13" x14ac:dyDescent="0.25">
      <c r="A394" s="40"/>
      <c r="B394" s="35">
        <v>4.58</v>
      </c>
      <c r="C394" s="32">
        <f t="shared" si="58"/>
        <v>-2.5199999999999997E-2</v>
      </c>
      <c r="D394" s="32">
        <f t="shared" si="59"/>
        <v>-0.06</v>
      </c>
      <c r="E394" s="33">
        <f t="shared" si="60"/>
        <v>4.3948360798314989E-4</v>
      </c>
      <c r="F394" s="33">
        <f t="shared" si="61"/>
        <v>6.9103093175608464E-4</v>
      </c>
      <c r="G394" s="33">
        <f t="shared" si="62"/>
        <v>1.3305145397392347E-3</v>
      </c>
      <c r="H394" s="30">
        <f t="shared" si="63"/>
        <v>3255634.6959619592</v>
      </c>
      <c r="I394" s="34">
        <f t="shared" si="66"/>
        <v>-3.8325435460480657</v>
      </c>
      <c r="J394" s="34">
        <f t="shared" si="67"/>
        <v>-3.8325435460483708</v>
      </c>
      <c r="K394" s="34">
        <f t="shared" si="68"/>
        <v>0</v>
      </c>
      <c r="L394" s="34">
        <f t="shared" si="64"/>
        <v>-6387.5725767472859</v>
      </c>
      <c r="M394" s="34">
        <f t="shared" si="65"/>
        <v>-6387.5725767472859</v>
      </c>
    </row>
    <row r="395" spans="1:13" x14ac:dyDescent="0.25">
      <c r="A395" s="40"/>
      <c r="B395" s="35">
        <v>4.59</v>
      </c>
      <c r="C395" s="32">
        <f t="shared" si="58"/>
        <v>-2.4599999999999997E-2</v>
      </c>
      <c r="D395" s="32">
        <f t="shared" si="59"/>
        <v>-0.06</v>
      </c>
      <c r="E395" s="33">
        <f t="shared" si="60"/>
        <v>4.337816173168844E-4</v>
      </c>
      <c r="F395" s="33">
        <f t="shared" si="61"/>
        <v>6.9291588734823851E-4</v>
      </c>
      <c r="G395" s="33">
        <f t="shared" si="62"/>
        <v>1.326697504665123E-3</v>
      </c>
      <c r="H395" s="30">
        <f t="shared" si="63"/>
        <v>3255688.6762831118</v>
      </c>
      <c r="I395" s="34">
        <f t="shared" si="66"/>
        <v>-3.8323375012693499</v>
      </c>
      <c r="J395" s="34">
        <f t="shared" si="67"/>
        <v>-3.8323375012692198</v>
      </c>
      <c r="K395" s="34">
        <f t="shared" si="68"/>
        <v>0</v>
      </c>
      <c r="L395" s="34">
        <f t="shared" si="64"/>
        <v>-6387.2291687820343</v>
      </c>
      <c r="M395" s="34">
        <f t="shared" si="65"/>
        <v>-6387.2291687820343</v>
      </c>
    </row>
    <row r="396" spans="1:13" x14ac:dyDescent="0.25">
      <c r="A396" s="40"/>
      <c r="B396" s="35">
        <v>4.5999999999999996</v>
      </c>
      <c r="C396" s="32">
        <f t="shared" si="58"/>
        <v>-2.3999999999999997E-2</v>
      </c>
      <c r="D396" s="32">
        <f t="shared" si="59"/>
        <v>-0.06</v>
      </c>
      <c r="E396" s="33">
        <f t="shared" si="60"/>
        <v>4.2807962665061892E-4</v>
      </c>
      <c r="F396" s="33">
        <f t="shared" si="61"/>
        <v>6.9480084294039238E-4</v>
      </c>
      <c r="G396" s="33">
        <f t="shared" si="62"/>
        <v>1.3228804695910113E-3</v>
      </c>
      <c r="H396" s="30">
        <f t="shared" si="63"/>
        <v>3255742.6583943442</v>
      </c>
      <c r="I396" s="34">
        <f t="shared" si="66"/>
        <v>-3.832131449657401</v>
      </c>
      <c r="J396" s="34">
        <f t="shared" si="67"/>
        <v>-3.8321314496572709</v>
      </c>
      <c r="K396" s="34">
        <f t="shared" si="68"/>
        <v>0</v>
      </c>
      <c r="L396" s="34">
        <f t="shared" si="64"/>
        <v>-6386.8857494287868</v>
      </c>
      <c r="M396" s="34">
        <f t="shared" si="65"/>
        <v>-6386.8857494287868</v>
      </c>
    </row>
    <row r="397" spans="1:13" x14ac:dyDescent="0.25">
      <c r="A397" s="40"/>
      <c r="B397" s="35">
        <v>4.6100000000000003</v>
      </c>
      <c r="C397" s="32">
        <f t="shared" si="58"/>
        <v>-2.3399999999999997E-2</v>
      </c>
      <c r="D397" s="32">
        <f t="shared" si="59"/>
        <v>-0.06</v>
      </c>
      <c r="E397" s="33">
        <f t="shared" si="60"/>
        <v>4.2237763598435344E-4</v>
      </c>
      <c r="F397" s="33">
        <f t="shared" si="61"/>
        <v>6.9668579853254624E-4</v>
      </c>
      <c r="G397" s="33">
        <f t="shared" si="62"/>
        <v>1.3190634345168996E-3</v>
      </c>
      <c r="H397" s="30">
        <f t="shared" si="63"/>
        <v>3255796.6422957461</v>
      </c>
      <c r="I397" s="34">
        <f t="shared" si="66"/>
        <v>-3.8319253912123123</v>
      </c>
      <c r="J397" s="34">
        <f t="shared" si="67"/>
        <v>-3.8319253912121822</v>
      </c>
      <c r="K397" s="34">
        <f t="shared" si="68"/>
        <v>0</v>
      </c>
      <c r="L397" s="34">
        <f t="shared" si="64"/>
        <v>-6386.5423186869721</v>
      </c>
      <c r="M397" s="34">
        <f t="shared" si="65"/>
        <v>-6386.5423186869721</v>
      </c>
    </row>
    <row r="398" spans="1:13" x14ac:dyDescent="0.25">
      <c r="A398" s="40"/>
      <c r="B398" s="35">
        <v>4.62</v>
      </c>
      <c r="C398" s="32">
        <f t="shared" si="58"/>
        <v>-2.2799999999999997E-2</v>
      </c>
      <c r="D398" s="32">
        <f t="shared" si="59"/>
        <v>-0.06</v>
      </c>
      <c r="E398" s="33">
        <f t="shared" si="60"/>
        <v>4.1667564531808795E-4</v>
      </c>
      <c r="F398" s="33">
        <f t="shared" si="61"/>
        <v>6.9857075412470011E-4</v>
      </c>
      <c r="G398" s="33">
        <f t="shared" si="62"/>
        <v>1.3152463994427883E-3</v>
      </c>
      <c r="H398" s="30">
        <f t="shared" si="63"/>
        <v>3255850.6279874058</v>
      </c>
      <c r="I398" s="34">
        <f t="shared" si="66"/>
        <v>-3.831719325933312</v>
      </c>
      <c r="J398" s="34">
        <f t="shared" si="67"/>
        <v>-3.8317193259336175</v>
      </c>
      <c r="K398" s="34">
        <f t="shared" si="68"/>
        <v>0</v>
      </c>
      <c r="L398" s="34">
        <f t="shared" si="64"/>
        <v>-6386.1988765560309</v>
      </c>
      <c r="M398" s="34">
        <f t="shared" si="65"/>
        <v>-6386.1988765560309</v>
      </c>
    </row>
    <row r="399" spans="1:13" x14ac:dyDescent="0.25">
      <c r="A399" s="40"/>
      <c r="B399" s="35">
        <v>4.63</v>
      </c>
      <c r="C399" s="32">
        <f t="shared" si="58"/>
        <v>-2.2199999999999998E-2</v>
      </c>
      <c r="D399" s="32">
        <f t="shared" si="59"/>
        <v>-0.06</v>
      </c>
      <c r="E399" s="33">
        <f t="shared" si="60"/>
        <v>4.1097365465182252E-4</v>
      </c>
      <c r="F399" s="33">
        <f t="shared" si="61"/>
        <v>7.0045570971685397E-4</v>
      </c>
      <c r="G399" s="33">
        <f t="shared" si="62"/>
        <v>1.3114293643686765E-3</v>
      </c>
      <c r="H399" s="30">
        <f t="shared" si="63"/>
        <v>3255904.6154694124</v>
      </c>
      <c r="I399" s="34">
        <f t="shared" si="66"/>
        <v>-3.831513253821365</v>
      </c>
      <c r="J399" s="34">
        <f t="shared" si="67"/>
        <v>-3.8315132538212349</v>
      </c>
      <c r="K399" s="34">
        <f t="shared" si="68"/>
        <v>0</v>
      </c>
      <c r="L399" s="34">
        <f t="shared" si="64"/>
        <v>-6385.855423035393</v>
      </c>
      <c r="M399" s="34">
        <f t="shared" si="65"/>
        <v>-6385.855423035393</v>
      </c>
    </row>
    <row r="400" spans="1:13" x14ac:dyDescent="0.25">
      <c r="A400" s="40"/>
      <c r="B400" s="35">
        <v>4.6399999999999997</v>
      </c>
      <c r="C400" s="32">
        <f t="shared" si="58"/>
        <v>-2.1599999999999998E-2</v>
      </c>
      <c r="D400" s="32">
        <f t="shared" si="59"/>
        <v>-0.06</v>
      </c>
      <c r="E400" s="33">
        <f t="shared" si="60"/>
        <v>4.0527166398555704E-4</v>
      </c>
      <c r="F400" s="33">
        <f t="shared" si="61"/>
        <v>7.0234066530900784E-4</v>
      </c>
      <c r="G400" s="33">
        <f t="shared" si="62"/>
        <v>1.3076123292945648E-3</v>
      </c>
      <c r="H400" s="30">
        <f t="shared" si="63"/>
        <v>3255958.604741856</v>
      </c>
      <c r="I400" s="34">
        <f t="shared" si="66"/>
        <v>-3.8313071748748224</v>
      </c>
      <c r="J400" s="34">
        <f t="shared" si="67"/>
        <v>-3.8313071748746923</v>
      </c>
      <c r="K400" s="34">
        <f t="shared" si="68"/>
        <v>0</v>
      </c>
      <c r="L400" s="34">
        <f t="shared" si="64"/>
        <v>-6385.511958124488</v>
      </c>
      <c r="M400" s="34">
        <f t="shared" si="65"/>
        <v>-6385.511958124488</v>
      </c>
    </row>
    <row r="401" spans="1:13" x14ac:dyDescent="0.25">
      <c r="A401" s="40"/>
      <c r="B401" s="35">
        <v>4.6500000000000004</v>
      </c>
      <c r="C401" s="32">
        <f t="shared" si="58"/>
        <v>-2.0999999999999998E-2</v>
      </c>
      <c r="D401" s="32">
        <f t="shared" si="59"/>
        <v>-0.06</v>
      </c>
      <c r="E401" s="33">
        <f t="shared" si="60"/>
        <v>3.9956967331929161E-4</v>
      </c>
      <c r="F401" s="33">
        <f t="shared" si="61"/>
        <v>7.042256209011617E-4</v>
      </c>
      <c r="G401" s="33">
        <f t="shared" si="62"/>
        <v>1.3037952942204535E-3</v>
      </c>
      <c r="H401" s="30">
        <f t="shared" si="63"/>
        <v>3256012.5958048245</v>
      </c>
      <c r="I401" s="34">
        <f t="shared" si="66"/>
        <v>-3.8311010890933477</v>
      </c>
      <c r="J401" s="34">
        <f t="shared" si="67"/>
        <v>-3.8311010890936528</v>
      </c>
      <c r="K401" s="34">
        <f t="shared" si="68"/>
        <v>0</v>
      </c>
      <c r="L401" s="34">
        <f t="shared" si="64"/>
        <v>-6385.1684818227559</v>
      </c>
      <c r="M401" s="34">
        <f t="shared" si="65"/>
        <v>-6385.1684818227559</v>
      </c>
    </row>
    <row r="402" spans="1:13" x14ac:dyDescent="0.25">
      <c r="A402" s="40"/>
      <c r="B402" s="35">
        <v>4.66</v>
      </c>
      <c r="C402" s="32">
        <f t="shared" ref="C402:C436" si="69">C401+$C$7/100</f>
        <v>-2.0399999999999998E-2</v>
      </c>
      <c r="D402" s="32">
        <f t="shared" ref="D402:D436" si="70">$D$336</f>
        <v>-0.06</v>
      </c>
      <c r="E402" s="33">
        <f t="shared" si="60"/>
        <v>3.9386768265302612E-4</v>
      </c>
      <c r="F402" s="33">
        <f t="shared" si="61"/>
        <v>7.0611057649331557E-4</v>
      </c>
      <c r="G402" s="33">
        <f t="shared" si="62"/>
        <v>1.2999782591463418E-3</v>
      </c>
      <c r="H402" s="30">
        <f t="shared" si="63"/>
        <v>3256066.5886584073</v>
      </c>
      <c r="I402" s="34">
        <f t="shared" si="66"/>
        <v>-3.8308949964779058</v>
      </c>
      <c r="J402" s="34">
        <f t="shared" si="67"/>
        <v>-3.8308949964777756</v>
      </c>
      <c r="K402" s="34">
        <f t="shared" si="68"/>
        <v>0</v>
      </c>
      <c r="L402" s="34">
        <f t="shared" si="64"/>
        <v>-6384.8249941296281</v>
      </c>
      <c r="M402" s="34">
        <f t="shared" si="65"/>
        <v>-6384.8249941296281</v>
      </c>
    </row>
    <row r="403" spans="1:13" x14ac:dyDescent="0.25">
      <c r="A403" s="40"/>
      <c r="B403" s="35">
        <v>4.67</v>
      </c>
      <c r="C403" s="32">
        <f t="shared" si="69"/>
        <v>-1.9799999999999998E-2</v>
      </c>
      <c r="D403" s="32">
        <f t="shared" si="70"/>
        <v>-0.06</v>
      </c>
      <c r="E403" s="33">
        <f t="shared" si="60"/>
        <v>3.8816569198676064E-4</v>
      </c>
      <c r="F403" s="33">
        <f t="shared" si="61"/>
        <v>7.0799553208546943E-4</v>
      </c>
      <c r="G403" s="33">
        <f t="shared" si="62"/>
        <v>1.2961612240722301E-3</v>
      </c>
      <c r="H403" s="30">
        <f t="shared" si="63"/>
        <v>3256120.5833026944</v>
      </c>
      <c r="I403" s="34">
        <f t="shared" si="66"/>
        <v>-3.8306888970268478</v>
      </c>
      <c r="J403" s="34">
        <f t="shared" si="67"/>
        <v>-3.8306888970267181</v>
      </c>
      <c r="K403" s="34">
        <f t="shared" si="68"/>
        <v>0</v>
      </c>
      <c r="L403" s="34">
        <f t="shared" si="64"/>
        <v>-6384.4814950445316</v>
      </c>
      <c r="M403" s="34">
        <f t="shared" si="65"/>
        <v>-6384.4814950445316</v>
      </c>
    </row>
    <row r="404" spans="1:13" x14ac:dyDescent="0.25">
      <c r="A404" s="40"/>
      <c r="B404" s="35">
        <v>4.68</v>
      </c>
      <c r="C404" s="32">
        <f t="shared" si="69"/>
        <v>-1.9199999999999998E-2</v>
      </c>
      <c r="D404" s="32">
        <f t="shared" si="70"/>
        <v>-0.06</v>
      </c>
      <c r="E404" s="33">
        <f t="shared" si="60"/>
        <v>3.8246370132049515E-4</v>
      </c>
      <c r="F404" s="33">
        <f t="shared" si="61"/>
        <v>7.098804876776233E-4</v>
      </c>
      <c r="G404" s="33">
        <f t="shared" si="62"/>
        <v>1.2923441889981183E-3</v>
      </c>
      <c r="H404" s="30">
        <f t="shared" si="63"/>
        <v>3256174.5797377732</v>
      </c>
      <c r="I404" s="34">
        <f t="shared" si="66"/>
        <v>-3.8304827907402754</v>
      </c>
      <c r="J404" s="34">
        <f t="shared" si="67"/>
        <v>-3.8304827907401453</v>
      </c>
      <c r="K404" s="34">
        <f t="shared" si="68"/>
        <v>0</v>
      </c>
      <c r="L404" s="34">
        <f t="shared" si="64"/>
        <v>-6384.1379845669098</v>
      </c>
      <c r="M404" s="34">
        <f t="shared" si="65"/>
        <v>-6384.1379845669098</v>
      </c>
    </row>
    <row r="405" spans="1:13" x14ac:dyDescent="0.25">
      <c r="A405" s="40"/>
      <c r="B405" s="35">
        <v>4.6900000000000004</v>
      </c>
      <c r="C405" s="32">
        <f t="shared" si="69"/>
        <v>-1.8599999999999998E-2</v>
      </c>
      <c r="D405" s="32">
        <f t="shared" si="70"/>
        <v>-0.06</v>
      </c>
      <c r="E405" s="33">
        <f t="shared" si="60"/>
        <v>3.7676171065422967E-4</v>
      </c>
      <c r="F405" s="33">
        <f t="shared" si="61"/>
        <v>7.1176544326977727E-4</v>
      </c>
      <c r="G405" s="33">
        <f t="shared" si="62"/>
        <v>1.288527153924007E-3</v>
      </c>
      <c r="H405" s="30">
        <f t="shared" si="63"/>
        <v>3256228.5779637336</v>
      </c>
      <c r="I405" s="34">
        <f t="shared" si="66"/>
        <v>-3.8302766776174093</v>
      </c>
      <c r="J405" s="34">
        <f t="shared" si="67"/>
        <v>-3.8302766776177144</v>
      </c>
      <c r="K405" s="34">
        <f t="shared" si="68"/>
        <v>0</v>
      </c>
      <c r="L405" s="34">
        <f t="shared" si="64"/>
        <v>-6383.7944626961926</v>
      </c>
      <c r="M405" s="34">
        <f t="shared" si="65"/>
        <v>-6383.7944626961926</v>
      </c>
    </row>
    <row r="406" spans="1:13" x14ac:dyDescent="0.25">
      <c r="A406" s="40"/>
      <c r="B406" s="35">
        <v>4.7</v>
      </c>
      <c r="C406" s="32">
        <f t="shared" si="69"/>
        <v>-1.7999999999999999E-2</v>
      </c>
      <c r="D406" s="32">
        <f t="shared" si="70"/>
        <v>-0.06</v>
      </c>
      <c r="E406" s="33">
        <f t="shared" si="60"/>
        <v>3.7105971998796419E-4</v>
      </c>
      <c r="F406" s="33">
        <f t="shared" si="61"/>
        <v>7.1365039886193103E-4</v>
      </c>
      <c r="G406" s="33">
        <f t="shared" si="62"/>
        <v>1.2847101188498953E-3</v>
      </c>
      <c r="H406" s="30">
        <f t="shared" si="63"/>
        <v>3256282.577980666</v>
      </c>
      <c r="I406" s="34">
        <f t="shared" si="66"/>
        <v>-3.8300705576592109</v>
      </c>
      <c r="J406" s="34">
        <f t="shared" si="67"/>
        <v>-3.8300705576590808</v>
      </c>
      <c r="K406" s="34">
        <f t="shared" si="68"/>
        <v>0</v>
      </c>
      <c r="L406" s="34">
        <f t="shared" si="64"/>
        <v>-6383.4509294318032</v>
      </c>
      <c r="M406" s="34">
        <f t="shared" si="65"/>
        <v>-6383.4509294318032</v>
      </c>
    </row>
    <row r="407" spans="1:13" x14ac:dyDescent="0.25">
      <c r="A407" s="40"/>
      <c r="B407" s="35">
        <v>4.71</v>
      </c>
      <c r="C407" s="32">
        <f t="shared" si="69"/>
        <v>-1.7399999999999999E-2</v>
      </c>
      <c r="D407" s="32">
        <f t="shared" si="70"/>
        <v>-0.06</v>
      </c>
      <c r="E407" s="33">
        <f t="shared" si="60"/>
        <v>3.653577293216987E-4</v>
      </c>
      <c r="F407" s="33">
        <f t="shared" si="61"/>
        <v>7.1553535445408501E-4</v>
      </c>
      <c r="G407" s="33">
        <f t="shared" si="62"/>
        <v>1.2808930837757836E-3</v>
      </c>
      <c r="H407" s="30">
        <f t="shared" si="63"/>
        <v>3256336.5797886569</v>
      </c>
      <c r="I407" s="34">
        <f t="shared" si="66"/>
        <v>-3.8298644308640442</v>
      </c>
      <c r="J407" s="34">
        <f t="shared" si="67"/>
        <v>-3.829864430863914</v>
      </c>
      <c r="K407" s="34">
        <f t="shared" si="68"/>
        <v>0</v>
      </c>
      <c r="L407" s="34">
        <f t="shared" si="64"/>
        <v>-6383.1073847731914</v>
      </c>
      <c r="M407" s="34">
        <f t="shared" si="65"/>
        <v>-6383.1073847731914</v>
      </c>
    </row>
    <row r="408" spans="1:13" x14ac:dyDescent="0.25">
      <c r="A408" s="40"/>
      <c r="B408" s="35">
        <v>4.72</v>
      </c>
      <c r="C408" s="32">
        <f t="shared" si="69"/>
        <v>-1.6799999999999999E-2</v>
      </c>
      <c r="D408" s="32">
        <f t="shared" si="70"/>
        <v>-0.06</v>
      </c>
      <c r="E408" s="33">
        <f t="shared" si="60"/>
        <v>3.5965573865543327E-4</v>
      </c>
      <c r="F408" s="33">
        <f t="shared" si="61"/>
        <v>7.1742031004623887E-4</v>
      </c>
      <c r="G408" s="33">
        <f t="shared" si="62"/>
        <v>1.2770760487016723E-3</v>
      </c>
      <c r="H408" s="30">
        <f t="shared" si="63"/>
        <v>3256390.5833877972</v>
      </c>
      <c r="I408" s="34">
        <f t="shared" si="66"/>
        <v>-3.8296582972315623</v>
      </c>
      <c r="J408" s="34">
        <f t="shared" si="67"/>
        <v>-3.8296582972318673</v>
      </c>
      <c r="K408" s="34">
        <f t="shared" si="68"/>
        <v>0</v>
      </c>
      <c r="L408" s="34">
        <f t="shared" si="64"/>
        <v>-6382.7638287197806</v>
      </c>
      <c r="M408" s="34">
        <f t="shared" si="65"/>
        <v>-6382.7638287197806</v>
      </c>
    </row>
    <row r="409" spans="1:13" x14ac:dyDescent="0.25">
      <c r="A409" s="40"/>
      <c r="B409" s="35">
        <v>4.7300000000000004</v>
      </c>
      <c r="C409" s="32">
        <f t="shared" si="69"/>
        <v>-1.6199999999999999E-2</v>
      </c>
      <c r="D409" s="32">
        <f t="shared" si="70"/>
        <v>-0.06</v>
      </c>
      <c r="E409" s="33">
        <f t="shared" si="60"/>
        <v>3.5395374798916779E-4</v>
      </c>
      <c r="F409" s="33">
        <f t="shared" si="61"/>
        <v>7.1930526563839274E-4</v>
      </c>
      <c r="G409" s="33">
        <f t="shared" si="62"/>
        <v>1.2732590136275606E-3</v>
      </c>
      <c r="H409" s="30">
        <f t="shared" si="63"/>
        <v>3256444.5887781759</v>
      </c>
      <c r="I409" s="34">
        <f t="shared" si="66"/>
        <v>-3.8294521567627307</v>
      </c>
      <c r="J409" s="34">
        <f t="shared" si="67"/>
        <v>-3.829452156762601</v>
      </c>
      <c r="K409" s="34">
        <f t="shared" si="68"/>
        <v>0</v>
      </c>
      <c r="L409" s="34">
        <f t="shared" si="64"/>
        <v>-6382.4202612710033</v>
      </c>
      <c r="M409" s="34">
        <f t="shared" si="65"/>
        <v>-6382.4202612710033</v>
      </c>
    </row>
    <row r="410" spans="1:13" x14ac:dyDescent="0.25">
      <c r="A410" s="40"/>
      <c r="B410" s="35">
        <v>4.74</v>
      </c>
      <c r="C410" s="32">
        <f t="shared" si="69"/>
        <v>-1.5599999999999999E-2</v>
      </c>
      <c r="D410" s="32">
        <f t="shared" si="70"/>
        <v>-0.06</v>
      </c>
      <c r="E410" s="33">
        <f t="shared" si="60"/>
        <v>3.482517573229023E-4</v>
      </c>
      <c r="F410" s="33">
        <f t="shared" si="61"/>
        <v>7.211902212305466E-4</v>
      </c>
      <c r="G410" s="33">
        <f t="shared" si="62"/>
        <v>1.2694419785534488E-3</v>
      </c>
      <c r="H410" s="30">
        <f t="shared" si="63"/>
        <v>3256498.5959598818</v>
      </c>
      <c r="I410" s="34">
        <f t="shared" si="66"/>
        <v>-3.8292460094559053</v>
      </c>
      <c r="J410" s="34">
        <f t="shared" si="67"/>
        <v>-3.8292460094557756</v>
      </c>
      <c r="K410" s="34">
        <f t="shared" si="68"/>
        <v>0</v>
      </c>
      <c r="L410" s="34">
        <f t="shared" si="64"/>
        <v>-6382.0766824262937</v>
      </c>
      <c r="M410" s="34">
        <f t="shared" si="65"/>
        <v>-6382.0766824262937</v>
      </c>
    </row>
    <row r="411" spans="1:13" x14ac:dyDescent="0.25">
      <c r="A411" s="40"/>
      <c r="B411" s="35">
        <v>4.75</v>
      </c>
      <c r="C411" s="32">
        <f t="shared" si="69"/>
        <v>-1.4999999999999999E-2</v>
      </c>
      <c r="D411" s="32">
        <f t="shared" si="70"/>
        <v>-0.06</v>
      </c>
      <c r="E411" s="33">
        <f t="shared" si="60"/>
        <v>3.4254976665663687E-4</v>
      </c>
      <c r="F411" s="33">
        <f t="shared" si="61"/>
        <v>7.2307517682270047E-4</v>
      </c>
      <c r="G411" s="33">
        <f t="shared" si="62"/>
        <v>1.2656249434793375E-3</v>
      </c>
      <c r="H411" s="30">
        <f t="shared" si="63"/>
        <v>3256552.6049330039</v>
      </c>
      <c r="I411" s="34">
        <f t="shared" si="66"/>
        <v>-3.8290398553107465</v>
      </c>
      <c r="J411" s="34">
        <f t="shared" si="67"/>
        <v>-3.8290398553110516</v>
      </c>
      <c r="K411" s="34">
        <f t="shared" si="68"/>
        <v>0</v>
      </c>
      <c r="L411" s="34">
        <f t="shared" si="64"/>
        <v>-6381.7330921850871</v>
      </c>
      <c r="M411" s="34">
        <f t="shared" si="65"/>
        <v>-6381.7330921850871</v>
      </c>
    </row>
    <row r="412" spans="1:13" x14ac:dyDescent="0.25">
      <c r="A412" s="40"/>
      <c r="B412" s="35">
        <v>4.76</v>
      </c>
      <c r="C412" s="32">
        <f t="shared" si="69"/>
        <v>-1.44E-2</v>
      </c>
      <c r="D412" s="32">
        <f t="shared" si="70"/>
        <v>-0.06</v>
      </c>
      <c r="E412" s="33">
        <f t="shared" si="60"/>
        <v>3.3684777599037139E-4</v>
      </c>
      <c r="F412" s="33">
        <f t="shared" si="61"/>
        <v>7.2496013241485433E-4</v>
      </c>
      <c r="G412" s="33">
        <f t="shared" si="62"/>
        <v>1.2618079084052258E-3</v>
      </c>
      <c r="H412" s="30">
        <f t="shared" si="63"/>
        <v>3256606.6156976316</v>
      </c>
      <c r="I412" s="34">
        <f t="shared" si="66"/>
        <v>-3.828833694328218</v>
      </c>
      <c r="J412" s="34">
        <f t="shared" si="67"/>
        <v>-3.8288336943280878</v>
      </c>
      <c r="K412" s="34">
        <f t="shared" si="68"/>
        <v>0</v>
      </c>
      <c r="L412" s="34">
        <f t="shared" si="64"/>
        <v>-6381.3894905468151</v>
      </c>
      <c r="M412" s="34">
        <f t="shared" si="65"/>
        <v>-6381.3894905468151</v>
      </c>
    </row>
    <row r="413" spans="1:13" x14ac:dyDescent="0.25">
      <c r="A413" s="40"/>
      <c r="B413" s="35">
        <v>4.7699999999999996</v>
      </c>
      <c r="C413" s="32">
        <f t="shared" si="69"/>
        <v>-1.38E-2</v>
      </c>
      <c r="D413" s="32">
        <f t="shared" si="70"/>
        <v>-0.06</v>
      </c>
      <c r="E413" s="33">
        <f t="shared" si="60"/>
        <v>3.311457853241059E-4</v>
      </c>
      <c r="F413" s="33">
        <f t="shared" si="61"/>
        <v>7.268450880070082E-4</v>
      </c>
      <c r="G413" s="33">
        <f t="shared" si="62"/>
        <v>1.2579908733311141E-3</v>
      </c>
      <c r="H413" s="30">
        <f t="shared" si="63"/>
        <v>3256660.6282538539</v>
      </c>
      <c r="I413" s="34">
        <f t="shared" si="66"/>
        <v>-3.8286275265066751</v>
      </c>
      <c r="J413" s="34">
        <f t="shared" si="67"/>
        <v>-3.828627526506545</v>
      </c>
      <c r="K413" s="34">
        <f t="shared" si="68"/>
        <v>0</v>
      </c>
      <c r="L413" s="34">
        <f t="shared" si="64"/>
        <v>-6381.04587751091</v>
      </c>
      <c r="M413" s="34">
        <f t="shared" si="65"/>
        <v>-6381.04587751091</v>
      </c>
    </row>
    <row r="414" spans="1:13" x14ac:dyDescent="0.25">
      <c r="A414" s="40"/>
      <c r="B414" s="35">
        <v>4.78</v>
      </c>
      <c r="C414" s="32">
        <f t="shared" si="69"/>
        <v>-1.32E-2</v>
      </c>
      <c r="D414" s="32">
        <f t="shared" si="70"/>
        <v>-0.06</v>
      </c>
      <c r="E414" s="33">
        <f t="shared" si="60"/>
        <v>3.2544379465784042E-4</v>
      </c>
      <c r="F414" s="33">
        <f t="shared" si="61"/>
        <v>7.2873004359916207E-4</v>
      </c>
      <c r="G414" s="33">
        <f t="shared" si="62"/>
        <v>1.2541738382570024E-3</v>
      </c>
      <c r="H414" s="30">
        <f t="shared" si="63"/>
        <v>3256714.6426017596</v>
      </c>
      <c r="I414" s="34">
        <f t="shared" si="66"/>
        <v>-3.8284213518462136</v>
      </c>
      <c r="J414" s="34">
        <f t="shared" si="67"/>
        <v>-3.8284213518460835</v>
      </c>
      <c r="K414" s="34">
        <f t="shared" si="68"/>
        <v>0</v>
      </c>
      <c r="L414" s="34">
        <f t="shared" si="64"/>
        <v>-6380.7022530768072</v>
      </c>
      <c r="M414" s="34">
        <f t="shared" si="65"/>
        <v>-6380.7022530768072</v>
      </c>
    </row>
    <row r="415" spans="1:13" x14ac:dyDescent="0.25">
      <c r="A415" s="40"/>
      <c r="B415" s="35">
        <v>4.79</v>
      </c>
      <c r="C415" s="32">
        <f t="shared" si="69"/>
        <v>-1.26E-2</v>
      </c>
      <c r="D415" s="32">
        <f t="shared" si="70"/>
        <v>-0.06</v>
      </c>
      <c r="E415" s="33">
        <f t="shared" si="60"/>
        <v>3.1974180399157494E-4</v>
      </c>
      <c r="F415" s="33">
        <f t="shared" si="61"/>
        <v>7.3061499919131593E-4</v>
      </c>
      <c r="G415" s="33">
        <f t="shared" si="62"/>
        <v>1.2503568031828911E-3</v>
      </c>
      <c r="H415" s="30">
        <f t="shared" si="63"/>
        <v>3256768.6587414392</v>
      </c>
      <c r="I415" s="34">
        <f t="shared" si="66"/>
        <v>-3.8282151703460534</v>
      </c>
      <c r="J415" s="34">
        <f t="shared" si="67"/>
        <v>-3.8282151703463585</v>
      </c>
      <c r="K415" s="34">
        <f t="shared" si="68"/>
        <v>0</v>
      </c>
      <c r="L415" s="34">
        <f t="shared" si="64"/>
        <v>-6380.3586172439327</v>
      </c>
      <c r="M415" s="34">
        <f t="shared" si="65"/>
        <v>-6380.3586172439327</v>
      </c>
    </row>
    <row r="416" spans="1:13" x14ac:dyDescent="0.25">
      <c r="A416" s="40"/>
      <c r="B416" s="35">
        <v>4.8</v>
      </c>
      <c r="C416" s="32">
        <f t="shared" si="69"/>
        <v>-1.2E-2</v>
      </c>
      <c r="D416" s="32">
        <f t="shared" si="70"/>
        <v>-0.06</v>
      </c>
      <c r="E416" s="33">
        <f t="shared" si="60"/>
        <v>3.1403981332530945E-4</v>
      </c>
      <c r="F416" s="33">
        <f t="shared" si="61"/>
        <v>7.3249995478346991E-4</v>
      </c>
      <c r="G416" s="33">
        <f t="shared" si="62"/>
        <v>1.2465397681087793E-3</v>
      </c>
      <c r="H416" s="30">
        <f t="shared" si="63"/>
        <v>3256822.6766729793</v>
      </c>
      <c r="I416" s="34">
        <f t="shared" si="66"/>
        <v>-3.8280089820071694</v>
      </c>
      <c r="J416" s="34">
        <f t="shared" si="67"/>
        <v>-3.8280089820070393</v>
      </c>
      <c r="K416" s="34">
        <f t="shared" si="68"/>
        <v>0</v>
      </c>
      <c r="L416" s="34">
        <f t="shared" si="64"/>
        <v>-6380.0149700117336</v>
      </c>
      <c r="M416" s="34">
        <f t="shared" si="65"/>
        <v>-6380.0149700117336</v>
      </c>
    </row>
    <row r="417" spans="1:13" x14ac:dyDescent="0.25">
      <c r="A417" s="40"/>
      <c r="B417" s="35">
        <v>4.8099999999999996</v>
      </c>
      <c r="C417" s="32">
        <f t="shared" si="69"/>
        <v>-1.14E-2</v>
      </c>
      <c r="D417" s="32">
        <f t="shared" si="70"/>
        <v>-0.06</v>
      </c>
      <c r="E417" s="33">
        <f t="shared" si="60"/>
        <v>3.0833782265904402E-4</v>
      </c>
      <c r="F417" s="33">
        <f t="shared" si="61"/>
        <v>7.3438491037562377E-4</v>
      </c>
      <c r="G417" s="33">
        <f t="shared" si="62"/>
        <v>1.2427227330346676E-3</v>
      </c>
      <c r="H417" s="30">
        <f t="shared" si="63"/>
        <v>3256876.6963964724</v>
      </c>
      <c r="I417" s="34">
        <f t="shared" si="66"/>
        <v>-3.8278027868279021</v>
      </c>
      <c r="J417" s="34">
        <f t="shared" si="67"/>
        <v>-3.827802786827772</v>
      </c>
      <c r="K417" s="34">
        <f t="shared" si="68"/>
        <v>0</v>
      </c>
      <c r="L417" s="34">
        <f t="shared" si="64"/>
        <v>-6379.6713113796213</v>
      </c>
      <c r="M417" s="34">
        <f t="shared" si="65"/>
        <v>-6379.6713113796213</v>
      </c>
    </row>
    <row r="418" spans="1:13" x14ac:dyDescent="0.25">
      <c r="A418" s="40"/>
      <c r="B418" s="35">
        <v>4.82</v>
      </c>
      <c r="C418" s="32">
        <f t="shared" si="69"/>
        <v>-1.0800000000000001E-2</v>
      </c>
      <c r="D418" s="32">
        <f t="shared" si="70"/>
        <v>-0.06</v>
      </c>
      <c r="E418" s="33">
        <f t="shared" si="60"/>
        <v>3.0263583199277854E-4</v>
      </c>
      <c r="F418" s="33">
        <f t="shared" si="61"/>
        <v>7.3626986596777764E-4</v>
      </c>
      <c r="G418" s="33">
        <f t="shared" si="62"/>
        <v>1.2389056979605563E-3</v>
      </c>
      <c r="H418" s="30">
        <f t="shared" si="63"/>
        <v>3256930.7179120048</v>
      </c>
      <c r="I418" s="34">
        <f t="shared" si="66"/>
        <v>-3.8275965848079236</v>
      </c>
      <c r="J418" s="34">
        <f t="shared" si="67"/>
        <v>-3.8275965848082283</v>
      </c>
      <c r="K418" s="34">
        <f t="shared" si="68"/>
        <v>0</v>
      </c>
      <c r="L418" s="34">
        <f t="shared" si="64"/>
        <v>-6379.3276413470485</v>
      </c>
      <c r="M418" s="34">
        <f t="shared" si="65"/>
        <v>-6379.3276413470485</v>
      </c>
    </row>
    <row r="419" spans="1:13" x14ac:dyDescent="0.25">
      <c r="A419" s="40"/>
      <c r="B419" s="35">
        <v>4.83</v>
      </c>
      <c r="C419" s="32">
        <f t="shared" si="69"/>
        <v>-1.0200000000000001E-2</v>
      </c>
      <c r="D419" s="32">
        <f t="shared" si="70"/>
        <v>-0.06</v>
      </c>
      <c r="E419" s="33">
        <f t="shared" si="60"/>
        <v>2.9693384132651305E-4</v>
      </c>
      <c r="F419" s="33">
        <f t="shared" si="61"/>
        <v>7.381548215599315E-4</v>
      </c>
      <c r="G419" s="33">
        <f t="shared" si="62"/>
        <v>1.2350886628864446E-3</v>
      </c>
      <c r="H419" s="30">
        <f t="shared" si="63"/>
        <v>3256984.7412196677</v>
      </c>
      <c r="I419" s="34">
        <f t="shared" si="66"/>
        <v>-3.8273903759481893</v>
      </c>
      <c r="J419" s="34">
        <f t="shared" si="67"/>
        <v>-3.8273903759480596</v>
      </c>
      <c r="K419" s="34">
        <f t="shared" si="68"/>
        <v>0</v>
      </c>
      <c r="L419" s="34">
        <f t="shared" si="64"/>
        <v>-6378.9839599134339</v>
      </c>
      <c r="M419" s="34">
        <f t="shared" si="65"/>
        <v>-6378.9839599134339</v>
      </c>
    </row>
    <row r="420" spans="1:13" x14ac:dyDescent="0.25">
      <c r="A420" s="40"/>
      <c r="B420" s="35">
        <v>4.84</v>
      </c>
      <c r="C420" s="32">
        <f t="shared" si="69"/>
        <v>-9.6000000000000009E-3</v>
      </c>
      <c r="D420" s="32">
        <f t="shared" si="70"/>
        <v>-0.06</v>
      </c>
      <c r="E420" s="33">
        <f t="shared" ref="E420:E436" si="71">$C$8+$C$20*-C420</f>
        <v>2.9123185066024757E-4</v>
      </c>
      <c r="F420" s="33">
        <f t="shared" ref="F420:F436" si="72">$C$10+$C$21*-D420+$C$19*($C$7+C420)</f>
        <v>7.4003977715208537E-4</v>
      </c>
      <c r="G420" s="33">
        <f t="shared" ref="G420:G436" si="73">E420+F420+$C$9</f>
        <v>1.2312716278123329E-3</v>
      </c>
      <c r="H420" s="30">
        <f t="shared" ref="H420:H436" si="74">$C$11*$C$12/(E420/$C$14+$C$9/$C$24+F420/$C$13)</f>
        <v>3257038.7663195482</v>
      </c>
      <c r="I420" s="34">
        <f t="shared" si="66"/>
        <v>-3.8271841602470631</v>
      </c>
      <c r="J420" s="34">
        <f t="shared" si="67"/>
        <v>-3.827184160246933</v>
      </c>
      <c r="K420" s="34">
        <f t="shared" si="68"/>
        <v>0</v>
      </c>
      <c r="L420" s="34">
        <f t="shared" si="64"/>
        <v>-6378.6402670782236</v>
      </c>
      <c r="M420" s="34">
        <f t="shared" si="65"/>
        <v>-6378.6402670782236</v>
      </c>
    </row>
    <row r="421" spans="1:13" x14ac:dyDescent="0.25">
      <c r="A421" s="40"/>
      <c r="B421" s="35">
        <v>4.8499999999999996</v>
      </c>
      <c r="C421" s="32">
        <f t="shared" si="69"/>
        <v>-9.0000000000000011E-3</v>
      </c>
      <c r="D421" s="32">
        <f t="shared" si="70"/>
        <v>-0.06</v>
      </c>
      <c r="E421" s="33">
        <f t="shared" si="71"/>
        <v>2.8552985999398214E-4</v>
      </c>
      <c r="F421" s="33">
        <f t="shared" si="72"/>
        <v>7.4192473274423923E-4</v>
      </c>
      <c r="G421" s="33">
        <f t="shared" si="73"/>
        <v>1.2274545927382216E-3</v>
      </c>
      <c r="H421" s="30">
        <f t="shared" si="74"/>
        <v>3257092.7932117367</v>
      </c>
      <c r="I421" s="34">
        <f t="shared" si="66"/>
        <v>-3.8269779377041995</v>
      </c>
      <c r="J421" s="34">
        <f t="shared" si="67"/>
        <v>-3.8269779377045046</v>
      </c>
      <c r="K421" s="34">
        <f t="shared" si="68"/>
        <v>0</v>
      </c>
      <c r="L421" s="34">
        <f t="shared" ref="L421:L436" si="75">(H421-$C$27)*($C$20-$C$19)</f>
        <v>-6378.2965628408419</v>
      </c>
      <c r="M421" s="34">
        <f t="shared" ref="M421:M436" si="76">(H421-$C$27)*$C$21</f>
        <v>-6378.2965628408419</v>
      </c>
    </row>
    <row r="422" spans="1:13" x14ac:dyDescent="0.25">
      <c r="A422" s="40"/>
      <c r="B422" s="35">
        <v>4.8600000000000003</v>
      </c>
      <c r="C422" s="32">
        <f t="shared" si="69"/>
        <v>-8.4000000000000012E-3</v>
      </c>
      <c r="D422" s="32">
        <f t="shared" si="70"/>
        <v>-0.06</v>
      </c>
      <c r="E422" s="33">
        <f t="shared" si="71"/>
        <v>2.7982786932771665E-4</v>
      </c>
      <c r="F422" s="33">
        <f t="shared" si="72"/>
        <v>7.438096883363931E-4</v>
      </c>
      <c r="G422" s="33">
        <f t="shared" si="73"/>
        <v>1.2236375576641098E-3</v>
      </c>
      <c r="H422" s="30">
        <f t="shared" si="74"/>
        <v>3257146.8218963235</v>
      </c>
      <c r="I422" s="34">
        <f t="shared" ref="I422:I436" si="77">($C$27-H422)*(G422-G421)</f>
        <v>-3.8267717083205586</v>
      </c>
      <c r="J422" s="34">
        <f t="shared" ref="J422:J436" si="78">(C422-C421)*($C$19-$C$20)*($C$27-H422)</f>
        <v>-3.8267717083204289</v>
      </c>
      <c r="K422" s="34">
        <f t="shared" ref="K422:K436" si="79">(D422-D421)*$C$21*-($C$27-H422)</f>
        <v>0</v>
      </c>
      <c r="L422" s="34">
        <f t="shared" si="75"/>
        <v>-6377.952847200716</v>
      </c>
      <c r="M422" s="34">
        <f t="shared" si="76"/>
        <v>-6377.952847200716</v>
      </c>
    </row>
    <row r="423" spans="1:13" x14ac:dyDescent="0.25">
      <c r="A423" s="40"/>
      <c r="B423" s="35">
        <v>4.87</v>
      </c>
      <c r="C423" s="32">
        <f t="shared" si="69"/>
        <v>-7.8000000000000014E-3</v>
      </c>
      <c r="D423" s="32">
        <f t="shared" si="70"/>
        <v>-0.06</v>
      </c>
      <c r="E423" s="33">
        <f t="shared" si="71"/>
        <v>2.7412587866145117E-4</v>
      </c>
      <c r="F423" s="33">
        <f t="shared" si="72"/>
        <v>7.4569464392854696E-4</v>
      </c>
      <c r="G423" s="33">
        <f t="shared" si="73"/>
        <v>1.2198205225899981E-3</v>
      </c>
      <c r="H423" s="30">
        <f t="shared" si="74"/>
        <v>3257200.852373396</v>
      </c>
      <c r="I423" s="34">
        <f t="shared" si="77"/>
        <v>-3.8265654720945017</v>
      </c>
      <c r="J423" s="34">
        <f t="shared" si="78"/>
        <v>-3.8265654720943716</v>
      </c>
      <c r="K423" s="34">
        <f t="shared" si="79"/>
        <v>0</v>
      </c>
      <c r="L423" s="34">
        <f t="shared" si="75"/>
        <v>-6377.6091201572872</v>
      </c>
      <c r="M423" s="34">
        <f t="shared" si="76"/>
        <v>-6377.6091201572872</v>
      </c>
    </row>
    <row r="424" spans="1:13" x14ac:dyDescent="0.25">
      <c r="A424" s="40"/>
      <c r="B424" s="35">
        <v>4.88</v>
      </c>
      <c r="C424" s="32">
        <f t="shared" si="69"/>
        <v>-7.2000000000000015E-3</v>
      </c>
      <c r="D424" s="32">
        <f t="shared" si="70"/>
        <v>-0.06</v>
      </c>
      <c r="E424" s="33">
        <f t="shared" si="71"/>
        <v>2.6842388799518569E-4</v>
      </c>
      <c r="F424" s="33">
        <f t="shared" si="72"/>
        <v>7.4757959952070083E-4</v>
      </c>
      <c r="G424" s="33">
        <f t="shared" si="73"/>
        <v>1.2160034875158864E-3</v>
      </c>
      <c r="H424" s="30">
        <f t="shared" si="74"/>
        <v>3257254.8846430443</v>
      </c>
      <c r="I424" s="34">
        <f t="shared" si="77"/>
        <v>-3.8263592290261204</v>
      </c>
      <c r="J424" s="34">
        <f t="shared" si="78"/>
        <v>-3.8263592290259902</v>
      </c>
      <c r="K424" s="34">
        <f t="shared" si="79"/>
        <v>0</v>
      </c>
      <c r="L424" s="34">
        <f t="shared" si="75"/>
        <v>-6377.2653817099854</v>
      </c>
      <c r="M424" s="34">
        <f t="shared" si="76"/>
        <v>-6377.2653817099854</v>
      </c>
    </row>
    <row r="425" spans="1:13" x14ac:dyDescent="0.25">
      <c r="A425" s="40"/>
      <c r="B425" s="35">
        <v>4.8899999999999997</v>
      </c>
      <c r="C425" s="32">
        <f t="shared" si="69"/>
        <v>-6.6000000000000017E-3</v>
      </c>
      <c r="D425" s="32">
        <f t="shared" si="70"/>
        <v>-0.06</v>
      </c>
      <c r="E425" s="33">
        <f t="shared" si="71"/>
        <v>2.627218973289202E-4</v>
      </c>
      <c r="F425" s="33">
        <f t="shared" si="72"/>
        <v>7.494645551128547E-4</v>
      </c>
      <c r="G425" s="33">
        <f t="shared" si="73"/>
        <v>1.2121864524417751E-3</v>
      </c>
      <c r="H425" s="30">
        <f t="shared" si="74"/>
        <v>3257308.9187053568</v>
      </c>
      <c r="I425" s="34">
        <f t="shared" si="77"/>
        <v>-3.8261529791146422</v>
      </c>
      <c r="J425" s="34">
        <f t="shared" si="78"/>
        <v>-3.8261529791149469</v>
      </c>
      <c r="K425" s="34">
        <f t="shared" si="79"/>
        <v>0</v>
      </c>
      <c r="L425" s="34">
        <f t="shared" si="75"/>
        <v>-6376.9216318582467</v>
      </c>
      <c r="M425" s="34">
        <f t="shared" si="76"/>
        <v>-6376.9216318582467</v>
      </c>
    </row>
    <row r="426" spans="1:13" x14ac:dyDescent="0.25">
      <c r="A426" s="40"/>
      <c r="B426" s="35">
        <v>4.9000000000000004</v>
      </c>
      <c r="C426" s="32">
        <f t="shared" si="69"/>
        <v>-6.0000000000000019E-3</v>
      </c>
      <c r="D426" s="32">
        <f t="shared" si="70"/>
        <v>-0.06</v>
      </c>
      <c r="E426" s="33">
        <f t="shared" si="71"/>
        <v>2.5701990666265472E-4</v>
      </c>
      <c r="F426" s="33">
        <f t="shared" si="72"/>
        <v>7.5134951070500856E-4</v>
      </c>
      <c r="G426" s="33">
        <f t="shared" si="73"/>
        <v>1.2083694173676634E-3</v>
      </c>
      <c r="H426" s="30">
        <f t="shared" si="74"/>
        <v>3257362.9545604237</v>
      </c>
      <c r="I426" s="34">
        <f t="shared" si="77"/>
        <v>-3.8259467223610266</v>
      </c>
      <c r="J426" s="34">
        <f t="shared" si="78"/>
        <v>-3.8259467223608969</v>
      </c>
      <c r="K426" s="34">
        <f t="shared" si="79"/>
        <v>0</v>
      </c>
      <c r="L426" s="34">
        <f t="shared" si="75"/>
        <v>-6376.5778706014962</v>
      </c>
      <c r="M426" s="34">
        <f t="shared" si="76"/>
        <v>-6376.5778706014962</v>
      </c>
    </row>
    <row r="427" spans="1:13" x14ac:dyDescent="0.25">
      <c r="A427" s="40"/>
      <c r="B427" s="35">
        <v>4.91</v>
      </c>
      <c r="C427" s="32">
        <f t="shared" si="69"/>
        <v>-5.400000000000002E-3</v>
      </c>
      <c r="D427" s="32">
        <f t="shared" si="70"/>
        <v>-0.06</v>
      </c>
      <c r="E427" s="33">
        <f t="shared" si="71"/>
        <v>2.5131791599638929E-4</v>
      </c>
      <c r="F427" s="33">
        <f t="shared" si="72"/>
        <v>7.5323446629716254E-4</v>
      </c>
      <c r="G427" s="33">
        <f t="shared" si="73"/>
        <v>1.2045523822935516E-3</v>
      </c>
      <c r="H427" s="30">
        <f t="shared" si="74"/>
        <v>3257416.9922083337</v>
      </c>
      <c r="I427" s="34">
        <f t="shared" si="77"/>
        <v>-3.8257404587636321</v>
      </c>
      <c r="J427" s="34">
        <f t="shared" si="78"/>
        <v>-3.825740458763502</v>
      </c>
      <c r="K427" s="34">
        <f t="shared" si="79"/>
        <v>0</v>
      </c>
      <c r="L427" s="34">
        <f t="shared" si="75"/>
        <v>-6376.2340979391711</v>
      </c>
      <c r="M427" s="34">
        <f t="shared" si="76"/>
        <v>-6376.2340979391711</v>
      </c>
    </row>
    <row r="428" spans="1:13" x14ac:dyDescent="0.25">
      <c r="A428" s="40"/>
      <c r="B428" s="35">
        <v>4.92</v>
      </c>
      <c r="C428" s="32">
        <f t="shared" si="69"/>
        <v>-4.8000000000000022E-3</v>
      </c>
      <c r="D428" s="32">
        <f t="shared" si="70"/>
        <v>-0.06</v>
      </c>
      <c r="E428" s="33">
        <f t="shared" si="71"/>
        <v>2.456159253301238E-4</v>
      </c>
      <c r="F428" s="33">
        <f t="shared" si="72"/>
        <v>7.551194218893164E-4</v>
      </c>
      <c r="G428" s="33">
        <f t="shared" si="73"/>
        <v>1.2007353472194403E-3</v>
      </c>
      <c r="H428" s="30">
        <f t="shared" si="74"/>
        <v>3257471.031649176</v>
      </c>
      <c r="I428" s="34">
        <f t="shared" si="77"/>
        <v>-3.8255341883221168</v>
      </c>
      <c r="J428" s="34">
        <f t="shared" si="78"/>
        <v>-3.8255341883224214</v>
      </c>
      <c r="K428" s="34">
        <f t="shared" si="79"/>
        <v>0</v>
      </c>
      <c r="L428" s="34">
        <f t="shared" si="75"/>
        <v>-6375.8903138707037</v>
      </c>
      <c r="M428" s="34">
        <f t="shared" si="76"/>
        <v>-6375.8903138707037</v>
      </c>
    </row>
    <row r="429" spans="1:13" x14ac:dyDescent="0.25">
      <c r="A429" s="40"/>
      <c r="B429" s="35">
        <v>4.93</v>
      </c>
      <c r="C429" s="32">
        <f t="shared" si="69"/>
        <v>-4.2000000000000023E-3</v>
      </c>
      <c r="D429" s="32">
        <f t="shared" si="70"/>
        <v>-0.06</v>
      </c>
      <c r="E429" s="33">
        <f t="shared" si="71"/>
        <v>2.3991393466385832E-4</v>
      </c>
      <c r="F429" s="33">
        <f t="shared" si="72"/>
        <v>7.5700437748147027E-4</v>
      </c>
      <c r="G429" s="33">
        <f t="shared" si="73"/>
        <v>1.1969183121453286E-3</v>
      </c>
      <c r="H429" s="30">
        <f t="shared" si="74"/>
        <v>3257525.0728830402</v>
      </c>
      <c r="I429" s="34">
        <f t="shared" si="77"/>
        <v>-3.8253279110374434</v>
      </c>
      <c r="J429" s="34">
        <f t="shared" si="78"/>
        <v>-3.8253279110373137</v>
      </c>
      <c r="K429" s="34">
        <f t="shared" si="79"/>
        <v>0</v>
      </c>
      <c r="L429" s="34">
        <f t="shared" si="75"/>
        <v>-6375.5465183955239</v>
      </c>
      <c r="M429" s="34">
        <f t="shared" si="76"/>
        <v>-6375.5465183955239</v>
      </c>
    </row>
    <row r="430" spans="1:13" x14ac:dyDescent="0.25">
      <c r="A430" s="40"/>
      <c r="B430" s="35">
        <v>4.9400000000000004</v>
      </c>
      <c r="C430" s="32">
        <f t="shared" si="69"/>
        <v>-3.6000000000000025E-3</v>
      </c>
      <c r="D430" s="32">
        <f t="shared" si="70"/>
        <v>-0.06</v>
      </c>
      <c r="E430" s="33">
        <f t="shared" si="71"/>
        <v>2.3421194399759286E-4</v>
      </c>
      <c r="F430" s="33">
        <f t="shared" si="72"/>
        <v>7.5888933307362413E-4</v>
      </c>
      <c r="G430" s="33">
        <f t="shared" si="73"/>
        <v>1.1931012770712169E-3</v>
      </c>
      <c r="H430" s="30">
        <f t="shared" si="74"/>
        <v>3257579.1159100155</v>
      </c>
      <c r="I430" s="34">
        <f t="shared" si="77"/>
        <v>-3.8251216269079675</v>
      </c>
      <c r="J430" s="34">
        <f t="shared" si="78"/>
        <v>-3.8251216269078374</v>
      </c>
      <c r="K430" s="34">
        <f t="shared" si="79"/>
        <v>0</v>
      </c>
      <c r="L430" s="34">
        <f t="shared" si="75"/>
        <v>-6375.2027115130641</v>
      </c>
      <c r="M430" s="34">
        <f t="shared" si="76"/>
        <v>-6375.2027115130641</v>
      </c>
    </row>
    <row r="431" spans="1:13" x14ac:dyDescent="0.25">
      <c r="A431" s="40"/>
      <c r="B431" s="35">
        <v>4.95</v>
      </c>
      <c r="C431" s="32">
        <f t="shared" si="69"/>
        <v>-3.0000000000000027E-3</v>
      </c>
      <c r="D431" s="32">
        <f t="shared" si="70"/>
        <v>-0.06</v>
      </c>
      <c r="E431" s="33">
        <f t="shared" si="71"/>
        <v>2.2850995333132738E-4</v>
      </c>
      <c r="F431" s="33">
        <f t="shared" si="72"/>
        <v>7.60774288665778E-4</v>
      </c>
      <c r="G431" s="33">
        <f t="shared" si="73"/>
        <v>1.1892842419971052E-3</v>
      </c>
      <c r="H431" s="30">
        <f t="shared" si="74"/>
        <v>3257633.1607301906</v>
      </c>
      <c r="I431" s="34">
        <f t="shared" si="77"/>
        <v>-3.8249153359337851</v>
      </c>
      <c r="J431" s="34">
        <f t="shared" si="78"/>
        <v>-3.8249153359336554</v>
      </c>
      <c r="K431" s="34">
        <f t="shared" si="79"/>
        <v>0</v>
      </c>
      <c r="L431" s="34">
        <f t="shared" si="75"/>
        <v>-6374.8588932227603</v>
      </c>
      <c r="M431" s="34">
        <f t="shared" si="76"/>
        <v>-6374.8588932227603</v>
      </c>
    </row>
    <row r="432" spans="1:13" x14ac:dyDescent="0.25">
      <c r="A432" s="40"/>
      <c r="B432" s="35">
        <v>4.96</v>
      </c>
      <c r="C432" s="32">
        <f t="shared" si="69"/>
        <v>-2.4000000000000028E-3</v>
      </c>
      <c r="D432" s="32">
        <f t="shared" si="70"/>
        <v>-0.06</v>
      </c>
      <c r="E432" s="33">
        <f t="shared" si="71"/>
        <v>2.2280796266506192E-4</v>
      </c>
      <c r="F432" s="33">
        <f t="shared" si="72"/>
        <v>7.6265924425793186E-4</v>
      </c>
      <c r="G432" s="33">
        <f t="shared" si="73"/>
        <v>1.1854672069229939E-3</v>
      </c>
      <c r="H432" s="30">
        <f t="shared" si="74"/>
        <v>3257687.2073436547</v>
      </c>
      <c r="I432" s="34">
        <f t="shared" si="77"/>
        <v>-3.8247090381141211</v>
      </c>
      <c r="J432" s="34">
        <f t="shared" si="78"/>
        <v>-3.8247090381144258</v>
      </c>
      <c r="K432" s="34">
        <f t="shared" si="79"/>
        <v>0</v>
      </c>
      <c r="L432" s="34">
        <f t="shared" si="75"/>
        <v>-6374.5150635240443</v>
      </c>
      <c r="M432" s="34">
        <f t="shared" si="76"/>
        <v>-6374.5150635240443</v>
      </c>
    </row>
    <row r="433" spans="1:13" x14ac:dyDescent="0.25">
      <c r="A433" s="40"/>
      <c r="B433" s="35">
        <v>4.97</v>
      </c>
      <c r="C433" s="32">
        <f t="shared" si="69"/>
        <v>-1.800000000000003E-3</v>
      </c>
      <c r="D433" s="32">
        <f t="shared" si="70"/>
        <v>-0.06</v>
      </c>
      <c r="E433" s="33">
        <f t="shared" si="71"/>
        <v>2.1710597199879644E-4</v>
      </c>
      <c r="F433" s="33">
        <f t="shared" si="72"/>
        <v>7.6454419985008573E-4</v>
      </c>
      <c r="G433" s="33">
        <f t="shared" si="73"/>
        <v>1.1816501718488821E-3</v>
      </c>
      <c r="H433" s="30">
        <f t="shared" si="74"/>
        <v>3257741.2557504983</v>
      </c>
      <c r="I433" s="34">
        <f t="shared" si="77"/>
        <v>-3.824502733449934</v>
      </c>
      <c r="J433" s="34">
        <f t="shared" si="78"/>
        <v>-3.8245027334498043</v>
      </c>
      <c r="K433" s="34">
        <f t="shared" si="79"/>
        <v>0</v>
      </c>
      <c r="L433" s="34">
        <f t="shared" si="75"/>
        <v>-6374.1712224163421</v>
      </c>
      <c r="M433" s="34">
        <f t="shared" si="76"/>
        <v>-6374.1712224163421</v>
      </c>
    </row>
    <row r="434" spans="1:13" x14ac:dyDescent="0.25">
      <c r="A434" s="40"/>
      <c r="B434" s="35">
        <v>4.9800000000000004</v>
      </c>
      <c r="C434" s="32">
        <f t="shared" si="69"/>
        <v>-1.2000000000000031E-3</v>
      </c>
      <c r="D434" s="32">
        <f t="shared" si="70"/>
        <v>-0.06</v>
      </c>
      <c r="E434" s="33">
        <f t="shared" si="71"/>
        <v>2.1140398133253095E-4</v>
      </c>
      <c r="F434" s="33">
        <f t="shared" si="72"/>
        <v>7.664291554422396E-4</v>
      </c>
      <c r="G434" s="33">
        <f t="shared" si="73"/>
        <v>1.1778331367747704E-3</v>
      </c>
      <c r="H434" s="30">
        <f t="shared" si="74"/>
        <v>3257795.3059508093</v>
      </c>
      <c r="I434" s="34">
        <f t="shared" si="77"/>
        <v>-3.8242964219395841</v>
      </c>
      <c r="J434" s="34">
        <f t="shared" si="78"/>
        <v>-3.8242964219394544</v>
      </c>
      <c r="K434" s="34">
        <f t="shared" si="79"/>
        <v>0</v>
      </c>
      <c r="L434" s="34">
        <f t="shared" si="75"/>
        <v>-6373.8273698990915</v>
      </c>
      <c r="M434" s="34">
        <f t="shared" si="76"/>
        <v>-6373.8273698990915</v>
      </c>
    </row>
    <row r="435" spans="1:13" x14ac:dyDescent="0.25">
      <c r="A435" s="40"/>
      <c r="B435" s="35">
        <v>4.99</v>
      </c>
      <c r="C435" s="32">
        <f t="shared" si="69"/>
        <v>-6.000000000000032E-4</v>
      </c>
      <c r="D435" s="32">
        <f t="shared" si="70"/>
        <v>-0.06</v>
      </c>
      <c r="E435" s="33">
        <f t="shared" si="71"/>
        <v>2.0570199066626549E-4</v>
      </c>
      <c r="F435" s="33">
        <f t="shared" si="72"/>
        <v>7.6831411103439346E-4</v>
      </c>
      <c r="G435" s="33">
        <f t="shared" si="73"/>
        <v>1.1740161017006589E-3</v>
      </c>
      <c r="H435" s="30">
        <f t="shared" si="74"/>
        <v>3257849.3579446776</v>
      </c>
      <c r="I435" s="34">
        <f t="shared" si="77"/>
        <v>-3.8240901035829458</v>
      </c>
      <c r="J435" s="34">
        <f t="shared" si="78"/>
        <v>-3.8240901035830341</v>
      </c>
      <c r="K435" s="34">
        <f t="shared" si="79"/>
        <v>0</v>
      </c>
      <c r="L435" s="34">
        <f t="shared" si="75"/>
        <v>-6373.4835059717234</v>
      </c>
      <c r="M435" s="34">
        <f t="shared" si="76"/>
        <v>-6373.4835059717234</v>
      </c>
    </row>
    <row r="436" spans="1:13" x14ac:dyDescent="0.25">
      <c r="A436" s="40"/>
      <c r="B436" s="35">
        <v>5</v>
      </c>
      <c r="C436" s="32">
        <f t="shared" si="69"/>
        <v>-3.2526065174565133E-18</v>
      </c>
      <c r="D436" s="32">
        <f t="shared" si="70"/>
        <v>-0.06</v>
      </c>
      <c r="E436" s="33">
        <f t="shared" si="71"/>
        <v>2.0000000000000001E-4</v>
      </c>
      <c r="F436" s="33">
        <f t="shared" si="72"/>
        <v>7.7019906662654744E-4</v>
      </c>
      <c r="G436" s="33">
        <f t="shared" si="73"/>
        <v>1.1701990666265474E-3</v>
      </c>
      <c r="H436" s="30">
        <f t="shared" si="74"/>
        <v>3257903.4117321922</v>
      </c>
      <c r="I436" s="34">
        <f t="shared" si="77"/>
        <v>-3.8238837783801141</v>
      </c>
      <c r="J436" s="34">
        <f t="shared" si="78"/>
        <v>-3.8238837783802024</v>
      </c>
      <c r="K436" s="34">
        <f t="shared" si="79"/>
        <v>0</v>
      </c>
      <c r="L436" s="34">
        <f t="shared" si="75"/>
        <v>-6373.139630633671</v>
      </c>
      <c r="M436" s="34">
        <f t="shared" si="76"/>
        <v>-6373.139630633671</v>
      </c>
    </row>
  </sheetData>
  <sheetProtection algorithmName="SHA-512" hashValue="xjSE3abjVU8s6bCRjz5R60NNdSQTlcTO7OVd03Q4Lg7M3/XUmsRB9pQcZbho2h2QK+c9Tf3AOFLjVwjRrJL2wg==" saltValue="ahiLRtDqydjLdGbxOoQkNQ==" spinCount="100000" sheet="1" objects="1" scenarios="1"/>
  <protectedRanges>
    <protectedRange sqref="C4:C15" name="Inputs"/>
  </protectedRanges>
  <mergeCells count="32">
    <mergeCell ref="A336:A436"/>
    <mergeCell ref="A236:A335"/>
    <mergeCell ref="A136:A235"/>
    <mergeCell ref="A31:B31"/>
    <mergeCell ref="A34:M34"/>
    <mergeCell ref="A36:A135"/>
    <mergeCell ref="A30:B30"/>
    <mergeCell ref="A15:B15"/>
    <mergeCell ref="A18:C18"/>
    <mergeCell ref="A19:B19"/>
    <mergeCell ref="A20:B20"/>
    <mergeCell ref="A21:B21"/>
    <mergeCell ref="A22:B22"/>
    <mergeCell ref="A28:B28"/>
    <mergeCell ref="A29:B29"/>
    <mergeCell ref="A23:B23"/>
    <mergeCell ref="A24:B24"/>
    <mergeCell ref="A25:B25"/>
    <mergeCell ref="A26:B26"/>
    <mergeCell ref="A27:B27"/>
    <mergeCell ref="A14:B14"/>
    <mergeCell ref="A3:C3"/>
    <mergeCell ref="A4:B4"/>
    <mergeCell ref="A5:B5"/>
    <mergeCell ref="A6:B6"/>
    <mergeCell ref="A7:B7"/>
    <mergeCell ref="A8:B8"/>
    <mergeCell ref="A9:B9"/>
    <mergeCell ref="A10:B10"/>
    <mergeCell ref="A11:B11"/>
    <mergeCell ref="A12:B12"/>
    <mergeCell ref="A13:B13"/>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alphagamma- isothermal</vt:lpstr>
    </vt:vector>
  </TitlesOfParts>
  <Company>Frauscher Sensortechnik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Frauscher</dc:creator>
  <cp:lastModifiedBy>Martin Sturmer</cp:lastModifiedBy>
  <dcterms:created xsi:type="dcterms:W3CDTF">2012-11-01T16:34:51Z</dcterms:created>
  <dcterms:modified xsi:type="dcterms:W3CDTF">2022-03-01T06:57:40Z</dcterms:modified>
</cp:coreProperties>
</file>